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509" documentId="8_{B6337239-1A00-434D-AAD0-422EA1FEB5AE}" xr6:coauthVersionLast="47" xr6:coauthVersionMax="47" xr10:uidLastSave="{F25F3243-53F5-40A2-BA87-C74F8C7FB805}"/>
  <bookViews>
    <workbookView xWindow="-120" yWindow="-120" windowWidth="20730" windowHeight="11040" xr2:uid="{E583DE9D-8FF9-4720-948B-08A99B4D9C5B}"/>
  </bookViews>
  <sheets>
    <sheet name="FN_MC" sheetId="1" r:id="rId1"/>
    <sheet name="BS_ATIVO" sheetId="8" r:id="rId2"/>
    <sheet name="BASE_MAPA" sheetId="7" r:id="rId3"/>
    <sheet name="SELEÇÕES" sheetId="9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2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0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2" i="16" s="1"/>
  <c r="N206" i="1" a="1"/>
  <c r="N206" i="1" s="1"/>
  <c r="L202" i="16" s="1"/>
  <c r="R206" i="1"/>
  <c r="R202" i="16" s="1"/>
  <c r="S206" i="1" a="1"/>
  <c r="S206" i="1" s="1"/>
  <c r="D202" i="16" s="1"/>
  <c r="T206" i="1" a="1"/>
  <c r="T206" i="1" s="1"/>
  <c r="E202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R205" i="16" s="1"/>
  <c r="S209" i="1" a="1"/>
  <c r="S209" i="1" s="1"/>
  <c r="D205" i="16" s="1"/>
  <c r="T209" i="1" a="1"/>
  <c r="T209" i="1" s="1"/>
  <c r="E205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R207" i="16" s="1"/>
  <c r="S211" i="1" a="1"/>
  <c r="S211" i="1" s="1"/>
  <c r="D207" i="16" s="1"/>
  <c r="T211" i="1" a="1"/>
  <c r="T211" i="1" s="1"/>
  <c r="E207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R211" i="16" s="1"/>
  <c r="S215" i="1" a="1"/>
  <c r="S215" i="1" s="1"/>
  <c r="D211" i="16" s="1"/>
  <c r="T215" i="1" a="1"/>
  <c r="T215" i="1" s="1"/>
  <c r="E211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K213" i="16"/>
  <c r="L213" i="16"/>
  <c r="D213" i="16"/>
  <c r="E213" i="16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R214" i="16" s="1"/>
  <c r="S218" i="1" a="1"/>
  <c r="S218" i="1" s="1"/>
  <c r="D214" i="16" s="1"/>
  <c r="T218" i="1" a="1"/>
  <c r="T218" i="1" s="1"/>
  <c r="E214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5" i="16"/>
  <c r="L215" i="16"/>
  <c r="R219" i="1"/>
  <c r="R215" i="16" s="1"/>
  <c r="S219" i="1" a="1"/>
  <c r="S219" i="1" s="1"/>
  <c r="D215" i="16" s="1"/>
  <c r="T219" i="1" a="1"/>
  <c r="T219" i="1" s="1"/>
  <c r="E215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14" i="1" l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9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0" i="11" l="1"/>
  <c r="L114" i="11"/>
  <c r="L130" i="11"/>
  <c r="N136" i="11"/>
  <c r="V196" i="16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<sst xmlns="http://schemas.openxmlformats.org/spreadsheetml/2006/main" count="6652" uniqueCount="1747">
  <si>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</si>
  <si>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</si>
  <si>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</si>
  <si>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</si>
  <si>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</si>
  <si>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</si>
  <si>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</si>
  <si>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</si>
  <si>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</si>
  <si>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</si>
  <si>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</si>
  <si>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</si>
  <si>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</si>
  <si>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</si>
  <si>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</si>
  <si>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</si>
  <si>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</si>
  <si>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</si>
  <si>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</si>
  <si>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</si>
  <si>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</si>
  <si>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</si>
  <si>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</si>
  <si>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</si>
  <si>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</si>
  <si>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</si>
  <si>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</si>
  <si>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</si>
  <si>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</si>
  <si>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</si>
  <si>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</si>
  <si>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</si>
  <si>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</si>
  <si>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</si>
  <si>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</si>
  <si>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</si>
  <si>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</si>
  <si>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</si>
  <si>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</si>
  <si>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</si>
  <si>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</si>
  <si>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</si>
  <si>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</si>
  <si>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</si>
  <si>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</si>
  <si>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</si>
  <si>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</si>
  <si>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</si>
  <si>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</si>
  <si>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</si>
  <si>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</si>
  <si>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</si>
  <si>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</si>
  <si>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</si>
  <si>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</si>
  <si>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</si>
  <si>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</si>
  <si>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</si>
  <si>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</si>
  <si>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</si>
  <si>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</si>
  <si>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</si>
  <si>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</si>
  <si>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</si>
  <si>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</si>
  <si>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</si>
  <si>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</si>
  <si>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</si>
  <si>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</si>
  <si>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</si>
  <si>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</si>
  <si>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</si>
  <si>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</si>
  <si>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</si>
  <si>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</si>
  <si>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</si>
  <si>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</si>
  <si>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</si>
  <si>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</si>
  <si>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</si>
  <si>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</si>
  <si>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</si>
  <si>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</si>
  <si>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</si>
  <si>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</si>
  <si>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</si>
  <si>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</si>
  <si>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</si>
  <si>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</si>
  <si>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</si>
  <si>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</si>
  <si>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</si>
  <si>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</si>
  <si>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</si>
  <si>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</si>
  <si>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</si>
  <si>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W70</t>
  </si>
  <si>
    <t>DESLOCAMENTO</t>
  </si>
  <si>
    <t>TGR2</t>
  </si>
  <si>
    <t>TIQ</t>
  </si>
  <si>
    <t>-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</si>
  <si>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</si>
  <si>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</si>
  <si>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</si>
  <si>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</si>
  <si>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</si>
  <si>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</si>
  <si>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</si>
  <si>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V77</t>
  </si>
  <si>
    <t>INSPEÇÃO AUTO DE LINHA</t>
  </si>
  <si>
    <t>TIQ1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</si>
  <si>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</si>
  <si>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</si>
  <si>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</si>
  <si>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</si>
  <si>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</si>
  <si>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</si>
  <si>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</si>
  <si>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</si>
  <si>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V86</t>
  </si>
  <si>
    <t>MECANIZAÇÃO - SOCADORA</t>
  </si>
  <si>
    <t>TSF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</si>
  <si>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</si>
  <si>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</si>
  <si>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</si>
  <si>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</si>
  <si>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</si>
  <si>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</si>
  <si>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</si>
  <si>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</si>
  <si>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PDM - PEDRA - DESCARGA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</si>
  <si>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</si>
  <si>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</si>
  <si>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</si>
  <si>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</si>
  <si>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</si>
  <si>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</si>
  <si>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</si>
  <si>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</si>
  <si>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FRANCISCO (TF-19)</t>
  </si>
  <si>
    <t>PDM - AMV - MEIA CHAVE</t>
  </si>
  <si>
    <t>TBSNORTE</t>
  </si>
  <si>
    <t>Troca de meia chave TBS norte</t>
  </si>
  <si>
    <t>Equipe pronta as 10h</t>
  </si>
  <si>
    <t xml:space="preserve">Equipe pronta 10:52, sem oportunidade </t>
  </si>
  <si>
    <t>BRUNO (TF-525)</t>
  </si>
  <si>
    <t>PDM - SOLDA</t>
  </si>
  <si>
    <t>Execução de solda</t>
  </si>
  <si>
    <t>Equipe no local, sem condições climáticas para atividade</t>
  </si>
  <si>
    <t>Condições Climática</t>
  </si>
  <si>
    <t>Chuva</t>
  </si>
  <si>
    <t>ELSON (TF-526)</t>
  </si>
  <si>
    <t>499TGR1</t>
  </si>
  <si>
    <t>Elson</t>
  </si>
  <si>
    <t>Contrato</t>
  </si>
  <si>
    <t>Equipe pronta as 9h, em intervalo 11:38</t>
  </si>
  <si>
    <t>Em intervalo 11:38, cancelado as 11:59 devido chuva no local</t>
  </si>
  <si>
    <t>E46</t>
  </si>
  <si>
    <t>TAG</t>
  </si>
  <si>
    <t>TIN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</si>
  <si>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</si>
  <si>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</si>
  <si>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</si>
  <si>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</si>
  <si>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</si>
  <si>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</si>
  <si>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MARCOS (TF-520)</t>
  </si>
  <si>
    <t>Herbert</t>
  </si>
  <si>
    <t>Equipe no local, sem condições climáticas para atividade, em intervalo 11:56</t>
  </si>
  <si>
    <t xml:space="preserve">Em intervalo 11:56 até 13:56, realizou 2 soldas </t>
  </si>
  <si>
    <t>CARLOS NEVES (TP-521)</t>
  </si>
  <si>
    <t>PDM - SUBSTITUIÇÃO - TRILHO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</si>
  <si>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</si>
  <si>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</si>
  <si>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</si>
  <si>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</si>
  <si>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</si>
  <si>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</si>
  <si>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</si>
  <si>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</si>
  <si>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</si>
  <si>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</si>
  <si>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</si>
  <si>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</si>
  <si>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</si>
  <si>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</si>
  <si>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</si>
  <si>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</si>
  <si>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</si>
  <si>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</si>
  <si>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</si>
  <si>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</si>
  <si>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</si>
  <si>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</si>
  <si>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</si>
  <si>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</si>
  <si>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</si>
  <si>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</si>
  <si>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</si>
  <si>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499TGR2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</si>
  <si>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</si>
  <si>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</si>
  <si>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</si>
  <si>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</si>
  <si>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</si>
  <si>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</si>
  <si>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</si>
  <si>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</si>
  <si>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</si>
  <si>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</si>
  <si>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</si>
  <si>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</si>
  <si>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</si>
  <si>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W50</t>
  </si>
  <si>
    <t>MODERNIZAÇÃO - RECOLHIMENTO DE DORMENTE</t>
  </si>
  <si>
    <t>TCS2</t>
  </si>
  <si>
    <t>Augusto</t>
  </si>
  <si>
    <t>Recolhimento de dormentes</t>
  </si>
  <si>
    <t>2 Maicon + Eder</t>
  </si>
  <si>
    <t>MC1 08:50, cancelado intervalo CCO</t>
  </si>
  <si>
    <t>A88</t>
  </si>
  <si>
    <t>ZTR1</t>
  </si>
  <si>
    <t>ZDK2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</si>
  <si>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</si>
  <si>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</si>
  <si>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</si>
  <si>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</si>
  <si>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</si>
  <si>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>W94</t>
  </si>
  <si>
    <t>PIT</t>
  </si>
  <si>
    <t>PPR</t>
  </si>
  <si>
    <t xml:space="preserve">Lucas </t>
  </si>
  <si>
    <t xml:space="preserve">MC1 08:55, autorizado 09:23, em deslocamento para descarga </t>
  </si>
  <si>
    <t>Realizou descarga de 13 vgs de pedra</t>
  </si>
  <si>
    <t>A17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</si>
  <si>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</si>
  <si>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</si>
  <si>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</si>
  <si>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</si>
  <si>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</si>
  <si>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</si>
  <si>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</si>
  <si>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</si>
  <si>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M</t>
  </si>
  <si>
    <t>FERRONORTE</t>
  </si>
  <si>
    <t>TGR-TRO</t>
  </si>
  <si>
    <t>ALTO ARAGUAIA - RONDONOPOLIS</t>
  </si>
  <si>
    <t>TIQ2</t>
  </si>
  <si>
    <t>2 (Kleyton e Tiago)</t>
  </si>
  <si>
    <t>MC1 as 09:59h - Licença 10:55h</t>
  </si>
  <si>
    <t xml:space="preserve"> Licença 10:55h deslocando pro km de descarga - sem oportunidade de intervalo recolhe em TGR </t>
  </si>
  <si>
    <t>539TRM</t>
  </si>
  <si>
    <t>TBE-TRM</t>
  </si>
  <si>
    <t>Nº DE SOLDA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</si>
  <si>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</si>
  <si>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</si>
  <si>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</si>
  <si>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</si>
  <si>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</si>
  <si>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SOLDA</t>
  </si>
  <si>
    <t>TBR-TGR</t>
  </si>
  <si>
    <t>TCS-TGR</t>
  </si>
  <si>
    <t>MARCO INICIAL - ALTO ARAGUAIA</t>
  </si>
  <si>
    <t>Pronto as 08:09h Aguardando melhorar clima no local</t>
  </si>
  <si>
    <t>Intervalo das 12:38h as 14:38h</t>
  </si>
  <si>
    <t>Concedido intervalo parcial</t>
  </si>
  <si>
    <t>277TCS</t>
  </si>
  <si>
    <t>Pronto as 08:04h Aguardando melhorar clima no local</t>
  </si>
  <si>
    <t xml:space="preserve">Pronto as 08:04h Aguardando melhorar clima no local </t>
  </si>
  <si>
    <t>TVI-TJA</t>
  </si>
  <si>
    <t>Nº DE DORMENTES</t>
  </si>
  <si>
    <t>TMI-TCS</t>
  </si>
  <si>
    <t>Augusto/ Efraim</t>
  </si>
  <si>
    <t>2 (Eder e Maicon)</t>
  </si>
  <si>
    <t>MC1 as 07:49h - Licença as 08:23h</t>
  </si>
  <si>
    <t>Intervalo das 10:02h as 11:13h para recolha</t>
  </si>
  <si>
    <t>A60</t>
  </si>
  <si>
    <t>DETECÇÃO - RONDA 7 DIAS</t>
  </si>
  <si>
    <t>TMI</t>
  </si>
  <si>
    <t>TMITCS</t>
  </si>
  <si>
    <t>Ronda 7 dias</t>
  </si>
  <si>
    <t>MC1 as 09:16 - Licença as 09:17h - em inspeção</t>
  </si>
  <si>
    <t>Licença as 09:17h - em inspeção</t>
  </si>
  <si>
    <t xml:space="preserve">TURMA FIXA VIA </t>
  </si>
  <si>
    <t>PJGPSI</t>
  </si>
  <si>
    <t>Carlito</t>
  </si>
  <si>
    <t>Substituição de barra curta</t>
  </si>
  <si>
    <t xml:space="preserve">Intervalo das 11:05 as 13:05h </t>
  </si>
  <si>
    <t>A71</t>
  </si>
  <si>
    <t>OUTRAS ATIVIDADES</t>
  </si>
  <si>
    <t>PTRPNV</t>
  </si>
  <si>
    <t>POSPNV</t>
  </si>
  <si>
    <t>Antonio Bezerra</t>
  </si>
  <si>
    <t>Troca de fixação</t>
  </si>
  <si>
    <t>MC1 as 09:04h - Licença as 09:05h</t>
  </si>
  <si>
    <t>INFRAESTRUTURA</t>
  </si>
  <si>
    <t>PPGPTR</t>
  </si>
  <si>
    <t>PSGPAR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</si>
  <si>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</si>
  <si>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</si>
  <si>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</si>
  <si>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</si>
  <si>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</si>
  <si>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</si>
  <si>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</si>
  <si>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</si>
  <si>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</si>
  <si>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</si>
  <si>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OUTROS</t>
  </si>
  <si>
    <t>BINÁRIO</t>
  </si>
  <si>
    <t>Realizou deslocamento</t>
  </si>
  <si>
    <t>TPC440</t>
  </si>
  <si>
    <t>Equipe não solicitou devido condições climáticas</t>
  </si>
  <si>
    <t>TJA-TCS</t>
  </si>
  <si>
    <t>Pronto as 07:38h - sem oprotunidade de faixa</t>
  </si>
  <si>
    <t>TVI</t>
  </si>
  <si>
    <t>TVI-TGR</t>
  </si>
  <si>
    <t>TVITGR</t>
  </si>
  <si>
    <t>Realizado inspeção</t>
  </si>
  <si>
    <t>ZDK</t>
  </si>
  <si>
    <t>ZJU</t>
  </si>
  <si>
    <t>Wesley</t>
  </si>
  <si>
    <t>Circular de ZDK para ZJU</t>
  </si>
  <si>
    <t>MC1 09:42, intervalo cancelado CCO</t>
  </si>
  <si>
    <t>TAL-TSF</t>
  </si>
  <si>
    <t>VAGÕES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</si>
  <si>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</si>
  <si>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</si>
  <si>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</si>
  <si>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</si>
  <si>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</si>
  <si>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</t>
  </si>
  <si>
    <t>THE-TVI</t>
  </si>
  <si>
    <t>THETVI</t>
  </si>
  <si>
    <t>TCS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</si>
  <si>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</si>
  <si>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</si>
  <si>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</si>
  <si>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</si>
  <si>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MODERNIZAÇÃO - TRILHO - DESCARGA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</si>
  <si>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</si>
  <si>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</si>
  <si>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</si>
  <si>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</si>
  <si>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</si>
  <si>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TRILHEIRO - DESCARGA</t>
  </si>
  <si>
    <t>TAPK35</t>
  </si>
  <si>
    <t>3 barras no equip - 74/026819-027555cv</t>
  </si>
  <si>
    <t>ZTP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</si>
  <si>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</si>
  <si>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</si>
  <si>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</si>
  <si>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</si>
  <si>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</si>
  <si>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</si>
  <si>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</si>
  <si>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</si>
  <si>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</si>
  <si>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</si>
  <si>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</si>
  <si>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</si>
  <si>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</si>
  <si>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V66</t>
  </si>
  <si>
    <t>MODERNIZAÇÃO - REGULAGEM</t>
  </si>
  <si>
    <t>TID</t>
  </si>
  <si>
    <t>TCE-TID</t>
  </si>
  <si>
    <t>TCE177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</si>
  <si>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</si>
  <si>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</si>
  <si>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</si>
  <si>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</si>
  <si>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</si>
  <si>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MODERNIZAÇÃO</t>
  </si>
  <si>
    <t>MC1 10:34, oportunidade as 12h após I83</t>
  </si>
  <si>
    <t xml:space="preserve">MC1 10:34, oportunidade as 12h após I83, em intervalo 12:43 </t>
  </si>
  <si>
    <t>MC1 as 09:14h - Sem oportunidade</t>
  </si>
  <si>
    <t>TRM</t>
  </si>
  <si>
    <t>TRMS</t>
  </si>
  <si>
    <t>Solda no AMV SUL</t>
  </si>
  <si>
    <t>Equipe pronta as 08:21h  mas com chuva no local</t>
  </si>
  <si>
    <t>Equipe pronta as 07:51h mas com chuva no local</t>
  </si>
  <si>
    <t>TCS291</t>
  </si>
  <si>
    <t>TIN1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</si>
  <si>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</si>
  <si>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</si>
  <si>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</si>
  <si>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</si>
  <si>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MODERNIZAÇÃO - DESCARGA - TRILHO</t>
  </si>
  <si>
    <t>Descarga de barra curta e dormentes</t>
  </si>
  <si>
    <t>Equipe deslocando para TCS</t>
  </si>
  <si>
    <t>MC1 11:56h - Sem oportunidade</t>
  </si>
  <si>
    <t>TID2</t>
  </si>
  <si>
    <t>Cancelado devido atraso no deslocamento do operador</t>
  </si>
  <si>
    <t>Falha de execução</t>
  </si>
  <si>
    <t>ANISIO (TF-514)</t>
  </si>
  <si>
    <t>Anisio</t>
  </si>
  <si>
    <t>Não solicitou intevalo</t>
  </si>
  <si>
    <t>Super</t>
  </si>
  <si>
    <t>E14</t>
  </si>
  <si>
    <t>PPN1</t>
  </si>
  <si>
    <t>PGU2</t>
  </si>
  <si>
    <t>Fernanda</t>
  </si>
  <si>
    <t>Deslocamento</t>
  </si>
  <si>
    <t>ACIONAMENTO</t>
  </si>
  <si>
    <t xml:space="preserve">Deslocamento ok </t>
  </si>
  <si>
    <t>POVPJA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</si>
  <si>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</si>
  <si>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</si>
  <si>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</si>
  <si>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</si>
  <si>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</si>
  <si>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</si>
  <si>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</si>
  <si>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</si>
  <si>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</si>
  <si>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</si>
  <si>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</si>
  <si>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</si>
  <si>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</si>
  <si>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K52TQI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</si>
  <si>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</si>
  <si>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</si>
  <si>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</si>
  <si>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</si>
  <si>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</si>
  <si>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</si>
  <si>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</si>
  <si>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</si>
  <si>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>PDM - PEDRA - CARGA</t>
  </si>
  <si>
    <t>PPR1</t>
  </si>
  <si>
    <t>PIT1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</si>
  <si>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</si>
  <si>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</si>
  <si>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</si>
  <si>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TSF1</t>
  </si>
  <si>
    <t>TMJ1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</si>
  <si>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</si>
  <si>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</si>
  <si>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</si>
  <si>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</si>
  <si>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</si>
  <si>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</si>
  <si>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</si>
  <si>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</si>
  <si>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</si>
  <si>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</si>
  <si>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</si>
  <si>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TGR512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</si>
  <si>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</si>
  <si>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</si>
  <si>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</si>
  <si>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</si>
  <si>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</si>
  <si>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</si>
  <si>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</si>
  <si>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>MODERNIZAÇÃO - PEDRA - DESCARGA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</si>
  <si>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</si>
  <si>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</si>
  <si>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</si>
  <si>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</si>
  <si>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</si>
  <si>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</si>
  <si>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</si>
  <si>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</si>
  <si>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</si>
  <si>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PPP</t>
  </si>
  <si>
    <t>PUR</t>
  </si>
  <si>
    <t>Deslocamento de PPP para PUR</t>
  </si>
  <si>
    <t>Previsão de MC1 as 20h</t>
  </si>
  <si>
    <t>Sem oportunidade para socaria</t>
  </si>
  <si>
    <t xml:space="preserve">Sem oportunidade para descarga </t>
  </si>
  <si>
    <t>FERNANDO (TF-19)</t>
  </si>
  <si>
    <t>TBS671</t>
  </si>
  <si>
    <t>Aguarda equipe informar pronto, equipe pronta 11:13 aguarda passagem G59 12:30</t>
  </si>
  <si>
    <t>Em intervalo 12:45 até 13:45, substituido 12m de trilho</t>
  </si>
  <si>
    <t>TEPPAT1</t>
  </si>
  <si>
    <t xml:space="preserve">Em intervalo 07:39 até 08:49, segundo intervalo 08:56 até 10:26, realizou 2 soldas </t>
  </si>
  <si>
    <t>TRO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</si>
  <si>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</si>
  <si>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</si>
  <si>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</si>
  <si>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</si>
  <si>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</si>
  <si>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</si>
  <si>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</si>
  <si>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>W48</t>
  </si>
  <si>
    <t>MECANIZAÇÃO - DOL</t>
  </si>
  <si>
    <t xml:space="preserve">TAP </t>
  </si>
  <si>
    <t>TAP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</si>
  <si>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</si>
  <si>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</si>
  <si>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</si>
  <si>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</si>
  <si>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</si>
  <si>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PPP2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</si>
  <si>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</si>
  <si>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</si>
  <si>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</si>
  <si>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</si>
  <si>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PIT2</t>
  </si>
  <si>
    <t>PSS2</t>
  </si>
  <si>
    <t>1 Thiago</t>
  </si>
  <si>
    <t>Descarga ok</t>
  </si>
  <si>
    <t>PJA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</si>
  <si>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</si>
  <si>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</si>
  <si>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</si>
  <si>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</si>
  <si>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</si>
  <si>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</si>
  <si>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</si>
  <si>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</si>
  <si>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</si>
  <si>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</si>
  <si>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</si>
  <si>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</si>
  <si>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</si>
  <si>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</si>
  <si>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</si>
  <si>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</si>
  <si>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</si>
  <si>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</si>
  <si>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MODERNIZAÇÃO - DORMENTE - DESCARGA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</si>
  <si>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</si>
  <si>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</si>
  <si>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</si>
  <si>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</si>
  <si>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TAP2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</si>
  <si>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</si>
  <si>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</si>
  <si>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</si>
  <si>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</si>
  <si>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</si>
  <si>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</si>
  <si>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</si>
  <si>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PAR</t>
  </si>
  <si>
    <t>Deslocamento de PJA a PAR</t>
  </si>
  <si>
    <t>Deslocamento ok</t>
  </si>
  <si>
    <t>ZJU2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</si>
  <si>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</si>
  <si>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</si>
  <si>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</si>
  <si>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</si>
  <si>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</si>
  <si>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</si>
  <si>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</si>
  <si>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</si>
  <si>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</si>
  <si>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</si>
  <si>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TGR-TBE</t>
  </si>
  <si>
    <t>Elton</t>
  </si>
  <si>
    <t>Manobrar para 27vgs - carregar de brita</t>
  </si>
  <si>
    <t>em carregamento</t>
  </si>
  <si>
    <t>TIP1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</si>
  <si>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</si>
  <si>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</si>
  <si>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</si>
  <si>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</si>
  <si>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</si>
  <si>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</si>
  <si>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</si>
  <si>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</si>
  <si>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</si>
  <si>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</si>
  <si>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</si>
  <si>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</si>
  <si>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</si>
  <si>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</si>
  <si>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</si>
  <si>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</si>
  <si>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</si>
  <si>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</si>
  <si>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</si>
  <si>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</si>
  <si>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</si>
  <si>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</si>
  <si>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</si>
  <si>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V48</t>
  </si>
  <si>
    <t>ZSF</t>
  </si>
  <si>
    <t>TVI1</t>
  </si>
  <si>
    <t>ZSF-TVI</t>
  </si>
  <si>
    <t>ZSFTVI</t>
  </si>
  <si>
    <t>Ezequiel</t>
  </si>
  <si>
    <t>Deslocamento de ZSF para TVI</t>
  </si>
  <si>
    <t>TMO1</t>
  </si>
  <si>
    <t>Previsão de pronto as 9:30h - após I46 - Intervalo das 09:55h as 11:35h</t>
  </si>
  <si>
    <t>Intervalo das 09:55h as 11:35h</t>
  </si>
  <si>
    <t>MECANIZAÇÃO - ESMERILHADORA</t>
  </si>
  <si>
    <t>PSG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</si>
  <si>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</si>
  <si>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</si>
  <si>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</si>
  <si>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</si>
  <si>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</si>
  <si>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</si>
  <si>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</si>
  <si>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</si>
  <si>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V97</t>
  </si>
  <si>
    <t>ZIQ</t>
  </si>
  <si>
    <t>ZFH</t>
  </si>
  <si>
    <t>Vieira</t>
  </si>
  <si>
    <t>Teste V97</t>
  </si>
  <si>
    <t>MC1 as 09:25h - Licença as 09:56h</t>
  </si>
  <si>
    <t>TBS</t>
  </si>
  <si>
    <t>TBS1</t>
  </si>
  <si>
    <t xml:space="preserve">MC1 08:09, cancelado intervalo devido fluxo de trens </t>
  </si>
  <si>
    <t>TRM1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</si>
  <si>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</si>
  <si>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</si>
  <si>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</si>
  <si>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464TBR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</si>
  <si>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</si>
  <si>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</si>
  <si>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</si>
  <si>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</si>
  <si>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</si>
  <si>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</si>
  <si>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</si>
  <si>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</si>
  <si>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</si>
  <si>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</si>
  <si>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</si>
  <si>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</si>
  <si>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</si>
  <si>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</si>
  <si>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</si>
  <si>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>TVI2</t>
  </si>
  <si>
    <t xml:space="preserve">Deslocamento de TAP para TVI </t>
  </si>
  <si>
    <t>MC1 08:57, autorizado as 09:06, em deslocamento para TIN</t>
  </si>
  <si>
    <t xml:space="preserve">MC1 08:10, autorizado 08:26 em ronda </t>
  </si>
  <si>
    <t>ZTR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</si>
  <si>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</si>
  <si>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</si>
  <si>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</si>
  <si>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</si>
  <si>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</si>
  <si>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CAMINHÃO DE SOLDA</t>
  </si>
  <si>
    <t>Higor</t>
  </si>
  <si>
    <t>Caminhão de solda</t>
  </si>
  <si>
    <t xml:space="preserve">MC1 08:10, sem oportunidade </t>
  </si>
  <si>
    <t>PAR2</t>
  </si>
  <si>
    <t>PSG2</t>
  </si>
  <si>
    <t>PAR-PSG</t>
  </si>
  <si>
    <t>PARPSG</t>
  </si>
  <si>
    <t>Felipe</t>
  </si>
  <si>
    <t xml:space="preserve">Esmerilhamento </t>
  </si>
  <si>
    <t>MC1 23:38h - Licença as 00:11h</t>
  </si>
  <si>
    <t>PGO2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</si>
  <si>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</si>
  <si>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</si>
  <si>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</si>
  <si>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</si>
  <si>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</si>
  <si>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TEP1</t>
  </si>
  <si>
    <t>TIQPAT1</t>
  </si>
  <si>
    <t>Pronto as 07:26h - colicitou no km 617,8</t>
  </si>
  <si>
    <t>Intervalo das 10:27h as 11:57</t>
  </si>
  <si>
    <t>TVL-TBR</t>
  </si>
  <si>
    <t>MC1 as 09:59h - Negado, sem faixa</t>
  </si>
  <si>
    <t>499TGR</t>
  </si>
  <si>
    <t>Pronto as 07:40h - Solicitou no km 498,9 - sem oportunidade</t>
  </si>
  <si>
    <t>TGR</t>
  </si>
  <si>
    <t>MC1 as 08:20h - Licença as 08:27h</t>
  </si>
  <si>
    <t>Recolha de dormentes</t>
  </si>
  <si>
    <t>MC1 as 08:23h - Sem oportunidade</t>
  </si>
  <si>
    <t>TIN2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</si>
  <si>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</si>
  <si>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</si>
  <si>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</si>
  <si>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</si>
  <si>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</si>
  <si>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</si>
  <si>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</si>
  <si>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</si>
  <si>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</si>
  <si>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</si>
  <si>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</si>
  <si>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</si>
  <si>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</si>
  <si>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PSG-PSO</t>
  </si>
  <si>
    <t>PSGPSO</t>
  </si>
  <si>
    <t xml:space="preserve">Esmerilhadora </t>
  </si>
  <si>
    <t>Previsão de MC1 as 00:30h</t>
  </si>
  <si>
    <t>MC1 as 00:49h - Licença as 01:41</t>
  </si>
  <si>
    <t>V80</t>
  </si>
  <si>
    <t>INSPEÇÃO RIV</t>
  </si>
  <si>
    <t>PAM</t>
  </si>
  <si>
    <t>PQI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</si>
  <si>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</si>
  <si>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</si>
  <si>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</si>
  <si>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</si>
  <si>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</si>
  <si>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</si>
  <si>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</si>
  <si>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</si>
  <si>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</si>
  <si>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</si>
  <si>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TEX</t>
  </si>
  <si>
    <t>Lindomar</t>
  </si>
  <si>
    <t>MC1 as 07:48h - Licença as 08:50h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</si>
  <si>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</si>
  <si>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</si>
  <si>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</si>
  <si>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</si>
  <si>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</si>
  <si>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</si>
  <si>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08:44h - autorizado as 09:49h - Licença as 09:57h</t>
  </si>
  <si>
    <t>Sem acesso no km programado, turma deslocando para outro ponto</t>
  </si>
  <si>
    <t>PSS</t>
  </si>
  <si>
    <t>PAM-PSS</t>
  </si>
  <si>
    <t>PAMPSS</t>
  </si>
  <si>
    <t>MALHA CENTRAL</t>
  </si>
  <si>
    <t>PRV-POV</t>
  </si>
  <si>
    <t>OURO VERDE - LIGAÇÃO</t>
  </si>
  <si>
    <t>* Deslocamento V80 VMA de PAM (1854) - PQI (1935) 
* Inspeção 30km/h PQI (1935) a PSS (2029)</t>
  </si>
  <si>
    <t>MC1 as 08:24h - após Y56</t>
  </si>
  <si>
    <t>Aguardando MC1</t>
  </si>
  <si>
    <t>ZIQZQY</t>
  </si>
  <si>
    <t>ZIQ-ZQY</t>
  </si>
  <si>
    <t>MC1 as 08:25h - verificar oportunidade após as 13h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</si>
  <si>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</si>
  <si>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</si>
  <si>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</si>
  <si>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</si>
  <si>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</si>
  <si>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</si>
  <si>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</si>
  <si>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</si>
  <si>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EXPANSÃO TURMA 1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</si>
  <si>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</si>
  <si>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</si>
  <si>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</si>
  <si>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</si>
  <si>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</si>
  <si>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</si>
  <si>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</si>
  <si>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</si>
  <si>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</si>
  <si>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</si>
  <si>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</si>
  <si>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MOD ZDG PAT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</si>
  <si>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</si>
  <si>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</si>
  <si>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</si>
  <si>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</si>
  <si>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</si>
  <si>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</si>
  <si>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</si>
  <si>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</si>
  <si>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</si>
  <si>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</si>
  <si>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</si>
  <si>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</si>
  <si>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</si>
  <si>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</si>
  <si>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</si>
  <si>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</si>
  <si>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</si>
  <si>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</si>
  <si>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</si>
  <si>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</si>
  <si>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</si>
  <si>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</si>
  <si>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</si>
  <si>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</si>
  <si>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</si>
  <si>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</si>
  <si>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</si>
  <si>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</si>
  <si>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</si>
  <si>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</si>
  <si>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</si>
  <si>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</si>
  <si>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</si>
  <si>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</si>
  <si>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</si>
  <si>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</si>
  <si>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</si>
  <si>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</si>
  <si>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</si>
  <si>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</si>
  <si>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</si>
  <si>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</si>
  <si>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</si>
  <si>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</si>
  <si>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</si>
  <si>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</si>
  <si>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</si>
  <si>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</si>
  <si>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Nº DE ITENS</t>
  </si>
  <si>
    <t>A13</t>
  </si>
  <si>
    <t>AUTO</t>
  </si>
  <si>
    <t>A15</t>
  </si>
  <si>
    <t>JIC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</si>
  <si>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</si>
  <si>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</si>
  <si>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</si>
  <si>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</si>
  <si>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</si>
  <si>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</si>
  <si>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</si>
  <si>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</si>
  <si>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</si>
  <si>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</si>
  <si>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</si>
  <si>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DOL</t>
  </si>
  <si>
    <t>A52</t>
  </si>
  <si>
    <t>DOL - PEDRA - DESCARGA</t>
  </si>
  <si>
    <t>LASTRO</t>
  </si>
  <si>
    <t>PEDRA - DOL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</si>
  <si>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</si>
  <si>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</si>
  <si>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</si>
  <si>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</si>
  <si>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</si>
  <si>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</si>
  <si>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</si>
  <si>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</si>
  <si>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</si>
  <si>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</si>
  <si>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</si>
  <si>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 - TURMA</t>
  </si>
  <si>
    <t>A70</t>
  </si>
  <si>
    <t>MODERNIZAÇÃO - AMV - JACARÉ</t>
  </si>
  <si>
    <t>MODERNIZAÇÃO - AMV - MEIA CHAVE</t>
  </si>
  <si>
    <t>A73</t>
  </si>
  <si>
    <t>MODERNIZAÇÃO - TRILHEIRO</t>
  </si>
  <si>
    <t>A74</t>
  </si>
  <si>
    <t xml:space="preserve">MODERNIZAÇÃO - DORMENTE - CARGA </t>
  </si>
  <si>
    <t>MODERNIZAÇÃO - LASTRO</t>
  </si>
  <si>
    <t>A80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</si>
  <si>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</si>
  <si>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</si>
  <si>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</si>
  <si>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</si>
  <si>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</si>
  <si>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</si>
  <si>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A87</t>
  </si>
  <si>
    <t>MODERNIZAÇÃO - SOCADORA</t>
  </si>
  <si>
    <t>MODERNIZAÇÃO - SOLDA</t>
  </si>
  <si>
    <t>A89</t>
  </si>
  <si>
    <t>MODERNIZAÇÃO - SUBSTITUIÇÃO DE DORMENTE</t>
  </si>
  <si>
    <t>A96</t>
  </si>
  <si>
    <t>MODERNIZAÇÃO - SUBSTITUIÇÃO DE TRILHO</t>
  </si>
  <si>
    <t>E17</t>
  </si>
  <si>
    <t>E40</t>
  </si>
  <si>
    <t>E42</t>
  </si>
  <si>
    <t>PARADA</t>
  </si>
  <si>
    <t>Nº Paradas</t>
  </si>
  <si>
    <t>PARTIDA - RETORNO - LASTRO SERRA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</si>
  <si>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</si>
  <si>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</si>
  <si>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</si>
  <si>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</si>
  <si>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</si>
  <si>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</si>
  <si>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</si>
  <si>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</si>
  <si>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</si>
  <si>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</si>
  <si>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</si>
  <si>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</si>
  <si>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</si>
  <si>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</si>
  <si>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</si>
  <si>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</si>
  <si>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</si>
  <si>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</si>
  <si>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</si>
  <si>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</si>
  <si>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</si>
  <si>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</si>
  <si>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PEDRA</t>
  </si>
  <si>
    <t>REFORÇO DE LASTRO</t>
  </si>
  <si>
    <t>V64</t>
  </si>
  <si>
    <t>PDM - POSICIONAMENTO - TRILHO</t>
  </si>
  <si>
    <t>TRILHO - POSICIONAMENTO</t>
  </si>
  <si>
    <t>VIA - SOLDA</t>
  </si>
  <si>
    <t>V69</t>
  </si>
  <si>
    <t>PDM - SUBSTITUIÇÃO - DORMENTE</t>
  </si>
  <si>
    <t>DORMENTE - SUBSTITUIÇÂO</t>
  </si>
  <si>
    <t>V70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</si>
  <si>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</si>
  <si>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</si>
  <si>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</si>
  <si>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</si>
  <si>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</si>
  <si>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</si>
  <si>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VIA - TRILHEIRO</t>
  </si>
  <si>
    <t>TRILHEIRO - RECOLHIMENTO DE TRILHO</t>
  </si>
  <si>
    <t>TRILHEIRO - RECOLHIMENTO</t>
  </si>
  <si>
    <t>V83</t>
  </si>
  <si>
    <t>V85</t>
  </si>
  <si>
    <t>TRACK STAR - MRS</t>
  </si>
  <si>
    <t>DETECÇÃO-MRS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</si>
  <si>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</si>
  <si>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</si>
  <si>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</si>
  <si>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</si>
  <si>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</si>
  <si>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</si>
  <si>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</si>
  <si>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</si>
  <si>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</si>
  <si>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</si>
  <si>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</si>
  <si>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</si>
  <si>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</si>
  <si>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</si>
  <si>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</si>
  <si>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</si>
  <si>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</si>
  <si>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V98</t>
  </si>
  <si>
    <t>W19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</si>
  <si>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</si>
  <si>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</si>
  <si>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</si>
  <si>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</si>
  <si>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</si>
  <si>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</si>
  <si>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</si>
  <si>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</si>
  <si>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</si>
  <si>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</si>
  <si>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</si>
  <si>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</si>
  <si>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</si>
  <si>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</si>
  <si>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</si>
  <si>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</si>
  <si>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W95</t>
  </si>
  <si>
    <t>W96</t>
  </si>
  <si>
    <t>W97</t>
  </si>
  <si>
    <t>W98</t>
  </si>
  <si>
    <t>W99</t>
  </si>
  <si>
    <t>CONTROLE PERDAS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</si>
  <si>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</si>
  <si>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</si>
  <si>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</si>
  <si>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</si>
  <si>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</si>
  <si>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</si>
  <si>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</si>
  <si>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ANTONI  (TP-720)</t>
  </si>
  <si>
    <t>ANTÔNIO (TP-492)</t>
  </si>
  <si>
    <t>ANTÔNIO (TP-713)</t>
  </si>
  <si>
    <t>BRIGIDIO (TF-688)</t>
  </si>
  <si>
    <t>CAIO (TMC-649)</t>
  </si>
  <si>
    <t>CAIQUE (TP-869)</t>
  </si>
  <si>
    <t>CARLAN (TP-15)</t>
  </si>
  <si>
    <t>CARLAN (TP-58)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</si>
  <si>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</si>
  <si>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</si>
  <si>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</si>
  <si>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</si>
  <si>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</si>
  <si>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</si>
  <si>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</si>
  <si>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</si>
  <si>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</si>
  <si>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</si>
  <si>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</si>
  <si>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</si>
  <si>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</si>
  <si>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</si>
  <si>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</si>
  <si>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</si>
  <si>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</si>
  <si>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</si>
  <si>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</si>
  <si>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</si>
  <si>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</si>
  <si>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</si>
  <si>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</si>
  <si>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</si>
  <si>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</si>
  <si>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</si>
  <si>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</si>
  <si>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</si>
  <si>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</si>
  <si>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</si>
  <si>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</si>
  <si>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</si>
  <si>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</si>
  <si>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</si>
  <si>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</si>
  <si>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</si>
  <si>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</si>
  <si>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</si>
  <si>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</si>
  <si>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</si>
  <si>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</si>
  <si>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</si>
  <si>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</si>
  <si>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</si>
  <si>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</si>
  <si>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</si>
  <si>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</si>
  <si>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</si>
  <si>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</si>
  <si>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</si>
  <si>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</si>
  <si>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</si>
  <si>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</si>
  <si>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</si>
  <si>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</si>
  <si>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</si>
  <si>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</si>
  <si>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</si>
  <si>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</si>
  <si>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</si>
  <si>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</si>
  <si>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</si>
  <si>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</si>
  <si>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</si>
  <si>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</si>
  <si>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</si>
  <si>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</si>
  <si>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</si>
  <si>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</si>
  <si>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</si>
  <si>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</si>
  <si>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</si>
  <si>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</si>
  <si>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</si>
  <si>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</si>
  <si>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KM Inicio</t>
  </si>
  <si>
    <t>KM Fim</t>
  </si>
  <si>
    <t>NOME SUB</t>
  </si>
  <si>
    <t>Trecho Coordenação</t>
  </si>
  <si>
    <t>TMI-TRP</t>
  </si>
  <si>
    <t>TMITRP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</si>
  <si>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</si>
  <si>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</si>
  <si>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</si>
  <si>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</si>
  <si>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</si>
  <si>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</si>
  <si>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</si>
  <si>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</si>
  <si>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</si>
  <si>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</si>
  <si>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TAP1</t>
  </si>
  <si>
    <t>TAP-TLG</t>
  </si>
  <si>
    <t>TAPPAT1</t>
  </si>
  <si>
    <t>TAPPAT2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</si>
  <si>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</si>
  <si>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</si>
  <si>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</si>
  <si>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</si>
  <si>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</si>
  <si>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</si>
  <si>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</si>
  <si>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</si>
  <si>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</si>
  <si>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</si>
  <si>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</si>
  <si>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</si>
  <si>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</si>
  <si>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</si>
  <si>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</si>
  <si>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</si>
  <si>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</si>
  <si>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</si>
  <si>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</si>
  <si>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</si>
  <si>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</si>
  <si>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</si>
  <si>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</si>
  <si>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</si>
  <si>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</si>
  <si>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</si>
  <si>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</si>
  <si>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</si>
  <si>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</si>
  <si>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</si>
  <si>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</si>
  <si>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</si>
  <si>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</si>
  <si>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</si>
  <si>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</si>
  <si>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</si>
  <si>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</si>
  <si>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</si>
  <si>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</si>
  <si>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</si>
  <si>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</si>
  <si>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</si>
  <si>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</si>
  <si>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</si>
  <si>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</si>
  <si>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</si>
  <si>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</si>
  <si>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TCEPAT1</t>
  </si>
  <si>
    <t>TCEPAT2</t>
  </si>
  <si>
    <t>177TID</t>
  </si>
  <si>
    <t>TID1</t>
  </si>
  <si>
    <t>TID-TVI</t>
  </si>
  <si>
    <t>TIDPAT1</t>
  </si>
  <si>
    <t>TIDPAT2</t>
  </si>
  <si>
    <t>TID201</t>
  </si>
  <si>
    <t>213TVI</t>
  </si>
  <si>
    <t>TVIPAT1</t>
  </si>
  <si>
    <t>TVIPAT2</t>
  </si>
  <si>
    <t>TVI239</t>
  </si>
  <si>
    <t>251TJA</t>
  </si>
  <si>
    <t>TJA</t>
  </si>
  <si>
    <t>TJA1</t>
  </si>
  <si>
    <t>TJA2</t>
  </si>
  <si>
    <t>TJAPAT1</t>
  </si>
  <si>
    <t>TJAPAT2</t>
  </si>
  <si>
    <t>TJA277</t>
  </si>
  <si>
    <t>TCS1</t>
  </si>
  <si>
    <t>TCS-TRC</t>
  </si>
  <si>
    <t>TCSPAT1</t>
  </si>
  <si>
    <t>TCSPAT2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</si>
  <si>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</si>
  <si>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</si>
  <si>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</si>
  <si>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</si>
  <si>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</si>
  <si>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</si>
  <si>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</si>
  <si>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</si>
  <si>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</si>
  <si>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</si>
  <si>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</si>
  <si>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</si>
  <si>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</si>
  <si>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</si>
  <si>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</si>
  <si>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</si>
  <si>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</si>
  <si>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</si>
  <si>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</si>
  <si>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</si>
  <si>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</si>
  <si>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</si>
  <si>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</si>
  <si>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</si>
  <si>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</si>
  <si>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</si>
  <si>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</si>
  <si>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</si>
  <si>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</si>
  <si>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</si>
  <si>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</si>
  <si>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</si>
  <si>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</si>
  <si>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</si>
  <si>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</si>
  <si>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</si>
  <si>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</si>
  <si>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</si>
  <si>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</si>
  <si>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</si>
  <si>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</si>
  <si>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</si>
  <si>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</si>
  <si>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</si>
  <si>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</si>
  <si>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</si>
  <si>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</si>
  <si>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</si>
  <si>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</si>
  <si>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</si>
  <si>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</si>
  <si>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</si>
  <si>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</si>
  <si>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</si>
  <si>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</si>
  <si>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</si>
  <si>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</si>
  <si>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</si>
  <si>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</si>
  <si>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</si>
  <si>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</si>
  <si>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</si>
  <si>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</si>
  <si>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</si>
  <si>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</si>
  <si>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</si>
  <si>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</si>
  <si>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</si>
  <si>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</si>
  <si>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</si>
  <si>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440TVL</t>
  </si>
  <si>
    <t>TVL</t>
  </si>
  <si>
    <t>TVL1</t>
  </si>
  <si>
    <t>TVL2</t>
  </si>
  <si>
    <t>TVLPAT1</t>
  </si>
  <si>
    <t>TVLPAT2</t>
  </si>
  <si>
    <t>TVL464</t>
  </si>
  <si>
    <t>TBR</t>
  </si>
  <si>
    <t>TBR1</t>
  </si>
  <si>
    <t>TBR2</t>
  </si>
  <si>
    <t>TBRPAT1</t>
  </si>
  <si>
    <t>TBRPAT2</t>
  </si>
  <si>
    <t>TBR487</t>
  </si>
  <si>
    <t>TGR1</t>
  </si>
  <si>
    <t>521TBE</t>
  </si>
  <si>
    <t>TBE</t>
  </si>
  <si>
    <t>TBE1</t>
  </si>
  <si>
    <t>TBE2</t>
  </si>
  <si>
    <t>TBEPAT1</t>
  </si>
  <si>
    <t>TBEPAT2</t>
  </si>
  <si>
    <t>TBE539</t>
  </si>
  <si>
    <t>TRM2</t>
  </si>
  <si>
    <t>TRM-TEP</t>
  </si>
  <si>
    <t>TRMPAT1</t>
  </si>
  <si>
    <t>TRMPAT2</t>
  </si>
  <si>
    <t>TRM556</t>
  </si>
  <si>
    <t>556TEP</t>
  </si>
  <si>
    <t>TEP</t>
  </si>
  <si>
    <t>TEP2</t>
  </si>
  <si>
    <t>TEP-TMJ</t>
  </si>
  <si>
    <t>TEPPAT2</t>
  </si>
  <si>
    <t>TEP575</t>
  </si>
  <si>
    <t>585TMJ</t>
  </si>
  <si>
    <t>TMJ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</si>
  <si>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</si>
  <si>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</si>
  <si>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</si>
  <si>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</si>
  <si>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</si>
  <si>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</si>
  <si>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</si>
  <si>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</si>
  <si>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</si>
  <si>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</si>
  <si>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</si>
  <si>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</si>
  <si>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</si>
  <si>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</si>
  <si>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</si>
  <si>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</si>
  <si>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</si>
  <si>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</si>
  <si>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</si>
  <si>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</si>
  <si>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</si>
  <si>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</si>
  <si>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TBS2</t>
  </si>
  <si>
    <t>TBS-TAL</t>
  </si>
  <si>
    <t>TBSPAT1</t>
  </si>
  <si>
    <t>TBSPAT2</t>
  </si>
  <si>
    <t>677TAL</t>
  </si>
  <si>
    <t>TAL</t>
  </si>
  <si>
    <t>TAL1</t>
  </si>
  <si>
    <t>TAL2</t>
  </si>
  <si>
    <t>TALPAT1</t>
  </si>
  <si>
    <t>TALPAT2</t>
  </si>
  <si>
    <t>TAL699</t>
  </si>
  <si>
    <t>710TSF</t>
  </si>
  <si>
    <t>TSF2</t>
  </si>
  <si>
    <t>TSF-TEX</t>
  </si>
  <si>
    <t>TSFPAT1</t>
  </si>
  <si>
    <t>TSFPAT2</t>
  </si>
  <si>
    <t>TSF732</t>
  </si>
  <si>
    <t>744TEX</t>
  </si>
  <si>
    <t>TEX1</t>
  </si>
  <si>
    <t>TEX2</t>
  </si>
  <si>
    <t>TRO1</t>
  </si>
  <si>
    <t>TRO2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</si>
  <si>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</si>
  <si>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</si>
  <si>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</si>
  <si>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</si>
  <si>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</si>
  <si>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</si>
  <si>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</si>
  <si>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</si>
  <si>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</si>
  <si>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</si>
  <si>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</si>
  <si>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</si>
  <si>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</si>
  <si>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</si>
  <si>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</si>
  <si>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</si>
  <si>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</si>
  <si>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</si>
  <si>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</si>
  <si>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</si>
  <si>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</si>
  <si>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</si>
  <si>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</si>
  <si>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</si>
  <si>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</si>
  <si>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</si>
  <si>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</si>
  <si>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</si>
  <si>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</si>
  <si>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</si>
  <si>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</si>
  <si>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</si>
  <si>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</si>
  <si>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</si>
  <si>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</si>
  <si>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</si>
  <si>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</si>
  <si>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</si>
  <si>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</si>
  <si>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</si>
  <si>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</si>
  <si>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</si>
  <si>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</si>
  <si>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</si>
  <si>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</si>
  <si>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</si>
  <si>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ITIRAPINA - BAURU</t>
  </si>
  <si>
    <t>ZQY</t>
  </si>
  <si>
    <t>ZQY1</t>
  </si>
  <si>
    <t>ZQY-ZFH</t>
  </si>
  <si>
    <t>ZQYZFH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</si>
  <si>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</si>
  <si>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</si>
  <si>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</si>
  <si>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</si>
  <si>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</si>
  <si>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</si>
  <si>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</si>
  <si>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</si>
  <si>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</si>
  <si>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</si>
  <si>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</si>
  <si>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</si>
  <si>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</si>
  <si>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</si>
  <si>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</si>
  <si>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</si>
  <si>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</si>
  <si>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</si>
  <si>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</si>
  <si>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</si>
  <si>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</si>
  <si>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</si>
  <si>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</si>
  <si>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</si>
  <si>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</si>
  <si>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</si>
  <si>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</si>
  <si>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</si>
  <si>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</si>
  <si>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</si>
  <si>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</si>
  <si>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</si>
  <si>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ZDK1</t>
  </si>
  <si>
    <t>ZDK-ZLF</t>
  </si>
  <si>
    <t>ZDKZLF</t>
  </si>
  <si>
    <t>ZLF</t>
  </si>
  <si>
    <t>ZLF1</t>
  </si>
  <si>
    <t>ZLF-ZJU</t>
  </si>
  <si>
    <t>ZLFZJU</t>
  </si>
  <si>
    <t>ZJU1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</si>
  <si>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</si>
  <si>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</si>
  <si>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</si>
  <si>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</si>
  <si>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</si>
  <si>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</si>
  <si>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</si>
  <si>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</si>
  <si>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</si>
  <si>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</si>
  <si>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</si>
  <si>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</si>
  <si>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</si>
  <si>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</si>
  <si>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</si>
  <si>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</si>
  <si>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</si>
  <si>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</si>
  <si>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</si>
  <si>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</si>
  <si>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</si>
  <si>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</si>
  <si>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</si>
  <si>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</si>
  <si>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</si>
  <si>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</si>
  <si>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</si>
  <si>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</si>
  <si>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</si>
  <si>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</si>
  <si>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</si>
  <si>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</si>
  <si>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</si>
  <si>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</si>
  <si>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</si>
  <si>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</si>
  <si>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</si>
  <si>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</si>
  <si>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</si>
  <si>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</si>
  <si>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</si>
  <si>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</si>
  <si>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</si>
  <si>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</si>
  <si>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</si>
  <si>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</si>
  <si>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</si>
  <si>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</si>
  <si>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</si>
  <si>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</si>
  <si>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</si>
  <si>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</si>
  <si>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</si>
  <si>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</si>
  <si>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</si>
  <si>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</si>
  <si>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</si>
  <si>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</si>
  <si>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</si>
  <si>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</si>
  <si>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</si>
  <si>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</si>
  <si>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</si>
  <si>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</si>
  <si>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</si>
  <si>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</si>
  <si>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</si>
  <si>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</si>
  <si>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</si>
  <si>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</si>
  <si>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</si>
  <si>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</si>
  <si>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</si>
  <si>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</si>
  <si>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</si>
  <si>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</si>
  <si>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</si>
  <si>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</si>
  <si>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</si>
  <si>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</si>
  <si>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</si>
  <si>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</si>
  <si>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</si>
  <si>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PPP1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</si>
  <si>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</si>
  <si>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</si>
  <si>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</si>
  <si>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</si>
  <si>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</si>
  <si>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</si>
  <si>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</si>
  <si>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</si>
  <si>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</si>
  <si>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</si>
  <si>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</si>
  <si>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</si>
  <si>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</si>
  <si>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</si>
  <si>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</si>
  <si>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</si>
  <si>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</si>
  <si>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</si>
  <si>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</si>
  <si>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</si>
  <si>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</si>
  <si>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</si>
  <si>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</si>
  <si>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</si>
  <si>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</si>
  <si>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</t>
  </si>
  <si>
    <t>PJG1</t>
  </si>
  <si>
    <t>PJG2</t>
  </si>
  <si>
    <t>PJG-PJA</t>
  </si>
  <si>
    <t>PJAPJG</t>
  </si>
  <si>
    <t>PJA1</t>
  </si>
  <si>
    <t>PJA2</t>
  </si>
  <si>
    <t>PJA-POV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</si>
  <si>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</si>
  <si>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</si>
  <si>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</si>
  <si>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</si>
  <si>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</si>
  <si>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</si>
  <si>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</si>
  <si>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</si>
  <si>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</si>
  <si>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</si>
  <si>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</si>
  <si>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</si>
  <si>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</si>
  <si>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POS2</t>
  </si>
  <si>
    <t>POS-PNV</t>
  </si>
  <si>
    <t>PNVPOS</t>
  </si>
  <si>
    <t>PNV</t>
  </si>
  <si>
    <t>PNV1</t>
  </si>
  <si>
    <t>PNV-PTR</t>
  </si>
  <si>
    <t>PTR</t>
  </si>
  <si>
    <t>PTR1</t>
  </si>
  <si>
    <t>PTR2</t>
  </si>
  <si>
    <t>PPG</t>
  </si>
  <si>
    <t>PPG1</t>
  </si>
  <si>
    <t>PPG2</t>
  </si>
  <si>
    <t>PPG-PAR</t>
  </si>
  <si>
    <t>PARPPG</t>
  </si>
  <si>
    <t>PAR1</t>
  </si>
  <si>
    <t>PSG1</t>
  </si>
  <si>
    <t>813PSG</t>
  </si>
  <si>
    <t>PSO813</t>
  </si>
  <si>
    <t>PSO</t>
  </si>
  <si>
    <t>PSO1</t>
  </si>
  <si>
    <t>PSO2</t>
  </si>
  <si>
    <t>PSO-PAM</t>
  </si>
  <si>
    <t>PAMPSO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</si>
  <si>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</si>
  <si>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</si>
  <si>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</si>
  <si>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</si>
  <si>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</si>
  <si>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</si>
  <si>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</si>
  <si>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</si>
  <si>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</si>
  <si>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PQI1</t>
  </si>
  <si>
    <t>PQI2</t>
  </si>
  <si>
    <t>PQI-PPR</t>
  </si>
  <si>
    <t>PPRPQI</t>
  </si>
  <si>
    <t>PPR2</t>
  </si>
  <si>
    <t>PPR-PSS</t>
  </si>
  <si>
    <t>K18PPR</t>
  </si>
  <si>
    <t>K27K18</t>
  </si>
  <si>
    <t>PSSK271</t>
  </si>
  <si>
    <t>PSSK272</t>
  </si>
  <si>
    <t>PSS1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</si>
  <si>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</si>
  <si>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</si>
  <si>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</si>
  <si>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</si>
  <si>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</si>
  <si>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</si>
  <si>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</si>
  <si>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</si>
  <si>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</si>
  <si>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</si>
  <si>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</si>
  <si>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</si>
  <si>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</si>
  <si>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</si>
  <si>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</si>
  <si>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</si>
  <si>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</si>
  <si>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</si>
  <si>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</si>
  <si>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</si>
  <si>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</si>
  <si>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</si>
  <si>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PGO-ZRL</t>
  </si>
  <si>
    <t>ZRLPGO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</si>
  <si>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</si>
  <si>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</si>
  <si>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</si>
  <si>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</si>
  <si>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</si>
  <si>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</si>
  <si>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</si>
  <si>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</si>
  <si>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</si>
  <si>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</si>
  <si>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</si>
  <si>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</si>
  <si>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</si>
  <si>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</si>
  <si>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</si>
  <si>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</si>
  <si>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</si>
  <si>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</si>
  <si>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</si>
  <si>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Tração</t>
  </si>
  <si>
    <t>PCM Mecânica</t>
  </si>
  <si>
    <t>CCO Escala</t>
  </si>
  <si>
    <t>Expansão</t>
  </si>
  <si>
    <t>Infraestrutura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</si>
  <si>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</si>
  <si>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</si>
  <si>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</si>
  <si>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</si>
  <si>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</si>
  <si>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</si>
  <si>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</si>
  <si>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</si>
  <si>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</si>
  <si>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</si>
  <si>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</si>
  <si>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</si>
  <si>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</si>
  <si>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</si>
  <si>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</si>
  <si>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</si>
  <si>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</si>
  <si>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</si>
  <si>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</si>
  <si>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</si>
  <si>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</si>
  <si>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</si>
  <si>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</si>
  <si>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</si>
  <si>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</si>
  <si>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</si>
  <si>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</si>
  <si>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</si>
  <si>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</si>
  <si>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</si>
  <si>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</si>
  <si>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</si>
  <si>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</si>
  <si>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</si>
  <si>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</si>
  <si>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</si>
  <si>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</si>
  <si>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</si>
  <si>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</si>
  <si>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</si>
  <si>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</si>
  <si>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</si>
  <si>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</si>
  <si>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</si>
  <si>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</si>
  <si>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</si>
  <si>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</si>
  <si>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</si>
  <si>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</si>
  <si>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</si>
  <si>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</si>
  <si>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</si>
  <si>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</si>
  <si>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</si>
  <si>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</si>
  <si>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</si>
  <si>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</si>
  <si>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</si>
  <si>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</si>
  <si>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</si>
  <si>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</si>
  <si>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</si>
  <si>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</si>
  <si>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</si>
  <si>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</si>
  <si>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</si>
  <si>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</si>
  <si>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</si>
  <si>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</si>
  <si>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</si>
  <si>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</si>
  <si>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</si>
  <si>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</si>
  <si>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</si>
  <si>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Temperatura Alta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</si>
  <si>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</si>
  <si>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</si>
  <si>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</si>
  <si>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</si>
  <si>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</si>
  <si>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</si>
  <si>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</si>
  <si>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</si>
  <si>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</si>
  <si>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</si>
  <si>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</si>
  <si>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</si>
  <si>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</si>
  <si>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</si>
  <si>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</si>
  <si>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</si>
  <si>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</si>
  <si>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</si>
  <si>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</si>
  <si>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</si>
  <si>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</si>
  <si>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</si>
  <si>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</si>
  <si>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</si>
  <si>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</si>
  <si>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</si>
  <si>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</si>
  <si>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</si>
  <si>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</si>
  <si>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</si>
  <si>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</si>
  <si>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</si>
  <si>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</si>
  <si>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</si>
  <si>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</si>
  <si>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</si>
  <si>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</si>
  <si>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</si>
  <si>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</si>
  <si>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</si>
  <si>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</si>
  <si>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</si>
  <si>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</si>
  <si>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</si>
  <si>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</si>
  <si>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</si>
  <si>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</si>
  <si>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</si>
  <si>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</si>
  <si>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</si>
  <si>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</si>
  <si>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</si>
  <si>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</si>
  <si>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</si>
  <si>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</si>
  <si>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</si>
  <si>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</si>
  <si>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</si>
  <si>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</si>
  <si>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</si>
  <si>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</si>
  <si>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</si>
  <si>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</si>
  <si>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</si>
  <si>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</si>
  <si>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</si>
  <si>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</si>
  <si>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</si>
  <si>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</si>
  <si>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</si>
  <si>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</si>
  <si>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</si>
  <si>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</si>
  <si>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</si>
  <si>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</si>
  <si>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</si>
  <si>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</si>
  <si>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</si>
  <si>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</si>
  <si>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</si>
  <si>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</si>
  <si>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</si>
  <si>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</si>
  <si>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</si>
  <si>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</si>
  <si>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</si>
  <si>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</si>
  <si>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</si>
  <si>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</si>
  <si>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</si>
  <si>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</si>
  <si>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</si>
  <si>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</si>
  <si>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</si>
  <si>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⚪ *Ativo:* V86
   ├ KM: 98
   └ Status: MC1 as 08:38h - 
⚪ *Ativo:* BRUNO (TF-525)
   ├ KM: 98
   └ Status: Pronto as 08:07h - Intervalo das 08:30h as 10h
⚪ *Ativo:* FRANCISCO (TF-19)
   ├ KM: 98
   └ Status: Cancelado - não conseguiram levar o trilho pro local da troca
⚪ *Ativo:* A60
   ├ KM: 98
   └ Status: MC1 as 07:48h - Licença as 08:50h
⚪ *Ativo:* ELSON
   ├ KM: 74
   └ Status: -
⚪ *Ativo:* W70
   ├ KM: 74
   └ Status: -
⚪ *Ativo:* W50
   ├ KM: 74
   └ Status: -
⚪ *Ativo:* V48
   ├ KM: 74
   └ Status: -
⚪ *Ativo:* MARCOS (TF-520)
   ├ KM: 74
   └ Status: -
⚪ *Ativo:* V80
   ├ KM: 103
   └ Status: -
⚪ *Ativo:* A88
   ├ KM: 78
   └ Status: -
⚪ *Ativo:* E18
   ├ KM: 78
   └ Status: -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</si>
</sst>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10" totalsRowDxfId="109" headerRowBorderDxfId="107" tableBorderDxfId="108">
  <autoFilter ref="A5:BS77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5" totalsRowDxfId="106">
      <calculatedColumnFormula>D6&amp;B6</calculatedColumnFormula>
    </tableColumn>
    <tableColumn id="2" xr3:uid="{1698C9A5-7305-47B1-9377-B5E0EDFF97CF}" name="DATA" dataDxfId="103" totalsRowDxfId="104"/>
    <tableColumn id="3" xr3:uid="{D4CCD343-495A-4154-B156-836F046FDF21}" name="Semana" totalsRowDxfId="102">
      <calculatedColumnFormula>IF(BS_CONTROLE[[#This Row],[DATA]]="","",WEEKNUM(BS_CONTROLE[[#This Row],[DATA]]))</calculatedColumnFormula>
    </tableColumn>
    <tableColumn id="4" xr3:uid="{31A2E37E-7F1A-41A0-87CF-22BEC7A479FA}" name="ATIVO" totalsRowDxfId="101"/>
    <tableColumn id="5" xr3:uid="{5C9F836E-36CD-453F-94BA-3AF5CE560690}" name="*1" totalsRowDxfId="100"/>
    <tableColumn id="6" xr3:uid="{C3B5D409-D838-45C0-92C4-C80A5ED8A33D}" name="Atividade" totalsRowDxfId="99"/>
    <tableColumn id="7" xr3:uid="{1B4F2C1B-AE80-46FB-A4B1-52551C95505E}" name="Atividade - Inidicador" totalsRowDxfId="98">
      <calculatedColumnFormula>IF(D6="","*",VLOOKUP(F6,BS_ATIVIDADE[#All],3,FALSE))</calculatedColumnFormula>
    </tableColumn>
    <tableColumn id="8" xr3:uid="{8B64E5BD-DD67-40FD-82E7-638E1BB39464}" name="Local - Partida" totalsRowDxfId="97"/>
    <tableColumn id="9" xr3:uid="{861F7E89-C150-4417-AD4D-FE4F88DC85E0}" name="Local - Encerramento" totalsRowDxfId="96"/>
    <tableColumn id="10" xr3:uid="{3F43A188-DA91-4D0D-9BC7-134439EE4D88}" name="SUB" totalsRowDxfId="95"/>
    <tableColumn id="11" xr3:uid="{3AE229CF-2C71-491D-A923-3330CFBD53A6}" name="KM - Inicio" totalsRowDxfId="94"/>
    <tableColumn id="12" xr3:uid="{834A1653-9061-416E-AB49-25BDAFCD7E79}" name="KM - Fim" dataDxfId="92" totalsRowDxfId="93"/>
    <tableColumn id="13" xr3:uid="{C7ACC102-B62D-48E9-8A66-9BD0ADAE5B58}" name="Entre - Estações" totalsRowDxfId="9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9" totalsRowDxfId="9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8"/>
    <tableColumn id="16" xr3:uid="{5FA7C4F1-9787-44A4-B0E2-B6F25B8BB214}" name="Duração" totalsRowDxfId="87"/>
    <tableColumn id="17" xr3:uid="{083F6D92-8052-4AC3-BE06-133F9ADAD14B}" name="Quantidade" dataDxfId="85" totalsRowDxfId="86"/>
    <tableColumn id="18" xr3:uid="{12F35931-6F74-40DC-92C9-11ED8600541C}" name="Unidade" totalsRowDxfId="84">
      <calculatedColumnFormula>IFERROR(_xlfn.XLOOKUP(F6, BS_ATIVIDADE[ATIVIDADE],BS_ATIVIDADE[UNIDADE] ), "*")</calculatedColumnFormula>
    </tableColumn>
    <tableColumn id="19" xr3:uid="{C4207F05-7FF4-4E41-8A75-CD18FEA67FE8}" name="Gerência da Via" totalsRowDxfId="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80" totalsRowDxfId="81">
      <calculatedColumnFormula>IFERROR(_xlfn.XLOOKUP(J6, BASE_MAPA!$B$2:$B$420, BASE_MAPA!$G$2:$G$420), "ERRO")</calculatedColumnFormula>
    </tableColumn>
    <tableColumn id="22" xr3:uid="{4F0B0D75-38C6-4F91-8946-659CA56CE361}" name="Responsavel pelo boletim" dataDxfId="78" totalsRowDxfId="79"/>
    <tableColumn id="23" xr3:uid="{181C28CF-B29A-44FB-98BF-9F61C651E2A0}" name="Detalhe Programação" dataDxfId="76" totalsRowDxfId="77"/>
    <tableColumn id="24" xr3:uid="{2252CF89-ADBA-4B20-979E-431157723A8C}" name="Programar para D+1" totalsRowDxfId="75"/>
    <tableColumn id="25" xr3:uid="{4DDA4DBC-4688-436E-9954-8507010A20E7}" name="Confirmação programação" totalsRowDxfId="74"/>
    <tableColumn id="26" xr3:uid="{B3FFDEC9-000A-4F9C-9648-B5634347C46B}" name="Prioridade" totalsRowDxfId="73"/>
    <tableColumn id="27" xr3:uid="{DC11BC55-F32B-45D4-860E-43E406C7D920}" name="Qtd. Maquinista" dataDxfId="71" totalsRowDxfId="72"/>
    <tableColumn id="28" xr3:uid="{992A5ED9-1E99-40CB-9E70-D9657BAC0A82}" name="Tipo de Maquinista (Fixo / Escala)" totalsRowDxfId="70"/>
    <tableColumn id="29" xr3:uid="{539FD2D3-EA04-4152-9CF1-86CC72E898C1}" name="Tipo de Acionamento" totalsRowDxfId="69"/>
    <tableColumn id="30" xr3:uid="{DF1AFBBA-A6F4-45EB-8C08-6009125DB0AA}" name="Apresentação no lastro" totalsRowDxfId="68"/>
    <tableColumn id="31" xr3:uid="{98C46619-3E97-47EC-B07F-6BC53FE0DB55}" name="Ativo - 1" dataDxfId="66" totalsRowDxfId="67"/>
    <tableColumn id="32" xr3:uid="{D2FAF4C4-EB08-4AD4-890F-189F0A103916}" name="Ativo - 2" dataDxfId="64" totalsRowDxfId="65"/>
    <tableColumn id="33" xr3:uid="{E0EF339B-73DF-4459-B553-7C487F119BD9}" name="Vagões - Qtd." dataDxfId="62" totalsRowDxfId="63"/>
    <tableColumn id="34" xr3:uid="{999865F5-38C1-49EC-A4E9-57A08CADF0CA}" name="*2" totalsRowDxfId="61"/>
    <tableColumn id="35" xr3:uid="{83A3E45D-090F-4DEA-B84E-9262E86EAC2C}" name="Atividade_1" totalsRowDxfId="60">
      <calculatedColumnFormula>IF(BS_CONTROLE[[#This Row],[Atividade]]=0, "-", BS_CONTROLE[[#This Row],[Atividade]])</calculatedColumnFormula>
    </tableColumn>
    <tableColumn id="36" xr3:uid="{8B104AD6-01F9-4E8E-95CA-58E4E6D3B4CF}" name="Atividade - PDM" totalsRowDxfId="59">
      <calculatedColumnFormula>IF(D6="","*",VLOOKUP(AI6,BS_ATIVIDADE[#Data],3,FALSE))</calculatedColumnFormula>
    </tableColumn>
    <tableColumn id="37" xr3:uid="{49416782-09E5-4EE0-8132-15C3B5F535A4}" name="Local - Partida_2" dataDxfId="57" totalsRowDxfId="58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5" totalsRowDxfId="56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53" totalsRowDxfId="54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51" totalsRowDxfId="52">
      <calculatedColumnFormula>IF(BS_CONTROLE[[#This Row],[SB]]=0, "-", BS_CONTROLE[[#This Row],[SB]])</calculatedColumnFormula>
    </tableColumn>
    <tableColumn id="41" xr3:uid="{7E9F627F-D3F4-418B-A23D-FB2C2C1C7CE2}" name="SUB_5" totalsRowDxfId="50">
      <calculatedColumnFormula>IF(BS_CONTROLE[[#This Row],[SUB]]=0, "-", BS_CONTROLE[[#This Row],[SUB]])</calculatedColumnFormula>
    </tableColumn>
    <tableColumn id="42" xr3:uid="{B80F7F5E-505D-4288-B2DD-2F1C10323086}" name="KM - ínicio" totalsRowDxfId="49">
      <calculatedColumnFormula>IF(BS_CONTROLE[[#This Row],[KM - Inicio]]=0, "-", BS_CONTROLE[[#This Row],[KM - Inicio]])</calculatedColumnFormula>
    </tableColumn>
    <tableColumn id="43" xr3:uid="{893A2476-637D-4DB6-AB3E-EB6834BFA129}" name="KM - Fim_6" totalsRowDxfId="48">
      <calculatedColumnFormula>IF(BS_CONTROLE[[#This Row],[KM - Fim]]=0, "-", BS_CONTROLE[[#This Row],[KM - Fim]])</calculatedColumnFormula>
    </tableColumn>
    <tableColumn id="44" xr3:uid="{0CD32D45-05BF-4ACC-96EB-C947477215F4}" name="HR Turma Pronta" dataDxfId="46" totalsRowDxfId="47"/>
    <tableColumn id="45" xr3:uid="{02107BB3-C78B-4DC1-9BBD-D842728D85F9}" name="Inicio" dataDxfId="44" totalsRowDxfId="45"/>
    <tableColumn id="46" xr3:uid="{B712BA07-B634-45EE-A521-3EE8D89CFD38}" name="Fim" dataDxfId="42" totalsRowDxfId="43"/>
    <tableColumn id="47" xr3:uid="{EA45DC88-FFBF-4BB1-A3B2-49C72DA8FD4B}" name="Inicio_7" dataDxfId="40" totalsRowDxfId="41"/>
    <tableColumn id="48" xr3:uid="{03092884-5EDA-443F-877A-EFF5C7BD15CE}" name="Fim_8" dataDxfId="38" totalsRowDxfId="39"/>
    <tableColumn id="49" xr3:uid="{7D06F809-CC07-46F9-A7CE-BCBFFFB726CF}" name="Inicio_9" dataDxfId="36" totalsRowDxfId="37"/>
    <tableColumn id="50" xr3:uid="{2B7523A7-1EF4-48D4-838E-CF2B297CA274}" name="Fim_10" totalsRowDxfId="35"/>
    <tableColumn id="51" xr3:uid="{0D972F29-44C5-4E41-85C9-27D3CBEE3546}" name="TOTAL" totalsRowDxfId="34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33"/>
    <tableColumn id="53" xr3:uid="{C4B78407-7BBD-4985-A00A-F5C3CEFFB555}" name="Quantidade_11" dataDxfId="31" totalsRowDxfId="32"/>
    <tableColumn id="54" xr3:uid="{CF3847CD-F570-470E-B282-4210DBC9CBEF}" name="Unidade_12" totalsRowDxfId="30">
      <calculatedColumnFormula>IFERROR(_xlfn.XLOOKUP(AI6, BS_ATIVIDADE[ATIVIDADE],BS_ATIVIDADE[UNIDADE] ), "*")</calculatedColumnFormula>
    </tableColumn>
    <tableColumn id="55" xr3:uid="{E8BD25AD-92F6-44A7-BC51-DF162C9DDD69}" name="Gerência da Via_13" totalsRowDxfId="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7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6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5"/>
    <tableColumn id="60" xr3:uid="{4181E281-4343-4D42-86A3-0AC1B62B1414}" name="Status" totalsRowDxfId="24"/>
    <tableColumn id="61" xr3:uid="{DCCB45A7-FFD3-4D16-8008-52EF8DF40944}" name="Prévia CCO 22h" totalsRowDxfId="23"/>
    <tableColumn id="62" xr3:uid="{2035A47E-C568-49C4-A0B1-DA0ED006E72E}" name="Prévia - 1" dataDxfId="21" totalsRowDxfId="22"/>
    <tableColumn id="63" xr3:uid="{9DFC2461-090B-424B-9B47-15366CA2665A}" name="Prévia - 2" totalsRowDxfId="20"/>
    <tableColumn id="64" xr3:uid="{29CC39E9-CC03-457D-AA25-53F04019BAC7}" name="*4" totalsRowDxfId="19"/>
    <tableColumn id="65" xr3:uid="{052A6B9C-8782-420A-A751-8489E55B455E}" name="Responsabilidade" totalsRowDxfId="18"/>
    <tableColumn id="66" xr3:uid="{24C6CC3A-2242-4EB8-9BC5-F9206873BBBB}" name="Fechamento - Impacto" totalsRowDxfId="17"/>
    <tableColumn id="67" xr3:uid="{9C3DC2D8-7FD6-45AA-9B30-EB616C006195}" name="Detalhe - Fechamento" totalsRowDxfId="16"/>
    <tableColumn id="68" xr3:uid="{0DD73D8F-F555-4187-A8A4-95544B971A35}" name="Justificativa" totalsRowDxfId="15"/>
    <tableColumn id="69" xr3:uid="{F8683A95-E4ED-4B50-9E6F-5DCD7294ABC0}" name="Analise Prévia" totalsRowDxfId="14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13">
      <calculatedColumnFormula>IF(OR(B6="",F6=""),"*",AY6/P6)</calculatedColumnFormula>
    </tableColumn>
    <tableColumn id="71" xr3:uid="{7E802080-4613-4ED5-B82F-6C0111749DA0}" name="QTD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"/>
    <tableColumn id="8" xr3:uid="{69D5AC3B-4F64-4F8F-AD2A-0AD158918DDD}" name="CORRELAT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9" tableBorderDxfId="8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AQ1" activePane="topRight" state="frozen"/>
      <selection pane="topRight" activeCell="AR218" sqref="AR21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2</v>
      </c>
      <c r="BI1" s="255"/>
      <c r="BJ1" s="255"/>
      <c r="BK1" s="255"/>
      <c r="BL1" s="43"/>
      <c r="BM1" s="253" t="s">
        <v>3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5</v>
      </c>
      <c r="T2" s="17"/>
      <c r="U2" s="66"/>
      <c r="V2" s="143"/>
      <c r="W2" s="19"/>
      <c r="X2" s="17"/>
      <c r="Y2" s="18"/>
      <c r="Z2" s="2"/>
      <c r="AA2" s="121" t="s">
        <v>6</v>
      </c>
      <c r="AB2" s="17"/>
      <c r="AC2" s="17"/>
      <c r="AD2" s="17"/>
      <c r="AE2" s="61"/>
      <c r="AF2" s="61"/>
      <c r="AG2" s="73"/>
      <c r="AH2" s="3"/>
      <c r="AI2" s="254" t="s">
        <v>4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7</v>
      </c>
      <c r="AT2" s="256"/>
      <c r="AU2" s="256"/>
      <c r="AV2" s="256"/>
      <c r="AW2" s="256"/>
      <c r="AX2" s="256"/>
      <c r="AY2" s="256"/>
      <c r="AZ2" s="4"/>
      <c r="BA2" s="252" t="s">
        <v>8</v>
      </c>
      <c r="BB2" s="252"/>
      <c r="BC2" s="254" t="s">
        <v>5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9</v>
      </c>
      <c r="G3" s="48"/>
      <c r="H3" s="47" t="s">
        <v>10</v>
      </c>
      <c r="I3" s="49"/>
      <c r="J3" s="49"/>
      <c r="K3" s="49"/>
      <c r="L3" s="62"/>
      <c r="M3" s="49"/>
      <c r="N3" s="67"/>
      <c r="O3" s="47" t="s">
        <v>7</v>
      </c>
      <c r="P3" s="48"/>
      <c r="Q3" s="65" t="s">
        <v>11</v>
      </c>
      <c r="R3" s="48"/>
      <c r="S3" s="47" t="s">
        <v>12</v>
      </c>
      <c r="T3" s="49"/>
      <c r="U3" s="67"/>
      <c r="V3" s="144"/>
      <c r="W3" s="50" t="s">
        <v>13</v>
      </c>
      <c r="X3" s="51"/>
      <c r="Y3" s="52"/>
      <c r="Z3" s="53"/>
      <c r="AA3" s="122" t="s">
        <v>14</v>
      </c>
      <c r="AB3" s="54"/>
      <c r="AC3" s="54"/>
      <c r="AD3" s="55"/>
      <c r="AE3" s="70" t="s">
        <v>15</v>
      </c>
      <c r="AF3" s="72"/>
      <c r="AG3" s="74"/>
      <c r="AH3" s="56"/>
      <c r="AI3" s="252" t="s">
        <v>9</v>
      </c>
      <c r="AJ3" s="252"/>
      <c r="AK3" s="252" t="s">
        <v>10</v>
      </c>
      <c r="AL3" s="252"/>
      <c r="AM3" s="252"/>
      <c r="AN3" s="252"/>
      <c r="AO3" s="252"/>
      <c r="AP3" s="252"/>
      <c r="AQ3" s="252"/>
      <c r="AR3" s="154"/>
      <c r="AS3" s="257" t="s">
        <v>16</v>
      </c>
      <c r="AT3" s="257"/>
      <c r="AU3" s="257" t="s">
        <v>17</v>
      </c>
      <c r="AV3" s="257"/>
      <c r="AW3" s="257" t="s">
        <v>18</v>
      </c>
      <c r="AX3" s="257"/>
      <c r="AY3" s="57" t="s">
        <v>19</v>
      </c>
      <c r="AZ3" s="57"/>
      <c r="BA3" s="252"/>
      <c r="BB3" s="252"/>
      <c r="BC3" s="252" t="s">
        <v>12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20</v>
      </c>
      <c r="BN3" s="253"/>
      <c r="BO3" s="253"/>
      <c r="BP3" s="253"/>
      <c r="BQ3" s="253" t="s">
        <v>21</v>
      </c>
      <c r="BR3" s="253"/>
      <c r="BS3" s="253"/>
      <c r="BT3" s="230"/>
      <c r="CV3" s="226"/>
    </row>
    <row r="4" spans="1:100" s="6" customFormat="1" ht="14.25" customHeight="1">
      <c r="A4" s="36" t="s">
        <v>22</v>
      </c>
      <c r="B4" s="37" t="s">
        <v>23</v>
      </c>
      <c r="C4" s="38" t="s">
        <v>22</v>
      </c>
      <c r="D4" s="39" t="s">
        <v>24</v>
      </c>
      <c r="E4" s="40"/>
      <c r="F4" s="39" t="s">
        <v>24</v>
      </c>
      <c r="G4" s="36" t="s">
        <v>22</v>
      </c>
      <c r="H4" s="37" t="s">
        <v>23</v>
      </c>
      <c r="I4" s="37" t="s">
        <v>23</v>
      </c>
      <c r="J4" s="37" t="s">
        <v>23</v>
      </c>
      <c r="K4" s="37" t="s">
        <v>23</v>
      </c>
      <c r="L4" s="63" t="s">
        <v>23</v>
      </c>
      <c r="M4" s="37" t="s">
        <v>23</v>
      </c>
      <c r="N4" s="113" t="s">
        <v>23</v>
      </c>
      <c r="O4" s="37" t="s">
        <v>23</v>
      </c>
      <c r="P4" s="37" t="s">
        <v>23</v>
      </c>
      <c r="Q4" s="63" t="s">
        <v>23</v>
      </c>
      <c r="R4" s="36" t="s">
        <v>22</v>
      </c>
      <c r="S4" s="39" t="s">
        <v>24</v>
      </c>
      <c r="T4" s="39" t="s">
        <v>24</v>
      </c>
      <c r="U4" s="68" t="s">
        <v>22</v>
      </c>
      <c r="V4" s="145" t="s">
        <v>23</v>
      </c>
      <c r="W4" s="41" t="s">
        <v>23</v>
      </c>
      <c r="X4" s="39" t="s">
        <v>24</v>
      </c>
      <c r="Y4" s="39" t="s">
        <v>24</v>
      </c>
      <c r="Z4" s="39" t="s">
        <v>24</v>
      </c>
      <c r="AA4" s="63" t="s">
        <v>23</v>
      </c>
      <c r="AB4" s="39" t="s">
        <v>24</v>
      </c>
      <c r="AC4" s="39" t="s">
        <v>24</v>
      </c>
      <c r="AD4" s="37" t="s">
        <v>23</v>
      </c>
      <c r="AE4" s="63" t="s">
        <v>23</v>
      </c>
      <c r="AF4" s="63" t="s">
        <v>23</v>
      </c>
      <c r="AG4" s="63" t="s">
        <v>23</v>
      </c>
      <c r="AH4" s="42"/>
      <c r="AI4" s="131" t="s">
        <v>24</v>
      </c>
      <c r="AJ4" s="36" t="s">
        <v>22</v>
      </c>
      <c r="AK4" s="113" t="s">
        <v>23</v>
      </c>
      <c r="AL4" s="113" t="s">
        <v>23</v>
      </c>
      <c r="AM4" s="113" t="s">
        <v>23</v>
      </c>
      <c r="AN4" s="113" t="s">
        <v>23</v>
      </c>
      <c r="AO4" s="37" t="s">
        <v>23</v>
      </c>
      <c r="AP4" s="37" t="s">
        <v>23</v>
      </c>
      <c r="AQ4" s="37" t="s">
        <v>23</v>
      </c>
      <c r="AR4" s="155" t="s">
        <v>23</v>
      </c>
      <c r="AS4" s="155" t="s">
        <v>23</v>
      </c>
      <c r="AT4" s="155" t="s">
        <v>23</v>
      </c>
      <c r="AU4" s="155" t="s">
        <v>23</v>
      </c>
      <c r="AV4" s="155" t="s">
        <v>23</v>
      </c>
      <c r="AW4" s="155" t="s">
        <v>23</v>
      </c>
      <c r="AX4" s="37" t="s">
        <v>23</v>
      </c>
      <c r="AY4" s="36" t="s">
        <v>22</v>
      </c>
      <c r="AZ4" s="39" t="s">
        <v>24</v>
      </c>
      <c r="BA4" s="37" t="s">
        <v>23</v>
      </c>
      <c r="BB4" s="36" t="s">
        <v>22</v>
      </c>
      <c r="BC4" s="39" t="s">
        <v>24</v>
      </c>
      <c r="BD4" s="39" t="s">
        <v>24</v>
      </c>
      <c r="BE4" s="36" t="s">
        <v>22</v>
      </c>
      <c r="BF4" s="37" t="s">
        <v>23</v>
      </c>
      <c r="BG4" s="43" t="s">
        <v>25</v>
      </c>
      <c r="BH4" s="37" t="s">
        <v>23</v>
      </c>
      <c r="BI4" s="37" t="s">
        <v>23</v>
      </c>
      <c r="BJ4" s="187" t="s">
        <v>23</v>
      </c>
      <c r="BK4" s="37" t="s">
        <v>23</v>
      </c>
      <c r="BL4" s="43" t="s">
        <v>25</v>
      </c>
      <c r="BM4" s="39" t="s">
        <v>24</v>
      </c>
      <c r="BN4" s="39" t="s">
        <v>24</v>
      </c>
      <c r="BO4" s="39" t="s">
        <v>24</v>
      </c>
      <c r="BP4" s="37" t="s">
        <v>23</v>
      </c>
      <c r="BQ4" s="36" t="s">
        <v>22</v>
      </c>
      <c r="BR4" s="36" t="s">
        <v>22</v>
      </c>
      <c r="BS4" s="36" t="s">
        <v>22</v>
      </c>
      <c r="BT4" s="229"/>
      <c r="CV4" s="227"/>
    </row>
    <row r="5" spans="1:100" s="152" customFormat="1" ht="14.25" customHeight="1">
      <c r="A5" s="241" t="s">
        <v>26</v>
      </c>
      <c r="B5" s="241" t="s">
        <v>27</v>
      </c>
      <c r="C5" s="241" t="s">
        <v>28</v>
      </c>
      <c r="D5" s="241" t="s">
        <v>29</v>
      </c>
      <c r="E5" s="242" t="s">
        <v>30</v>
      </c>
      <c r="F5" s="241" t="s">
        <v>31</v>
      </c>
      <c r="G5" s="241" t="s">
        <v>32</v>
      </c>
      <c r="H5" s="241" t="s">
        <v>33</v>
      </c>
      <c r="I5" s="241" t="s">
        <v>34</v>
      </c>
      <c r="J5" s="241" t="s">
        <v>35</v>
      </c>
      <c r="K5" s="241" t="s">
        <v>36</v>
      </c>
      <c r="L5" s="241" t="s">
        <v>37</v>
      </c>
      <c r="M5" s="241" t="s">
        <v>38</v>
      </c>
      <c r="N5" s="241" t="s">
        <v>39</v>
      </c>
      <c r="O5" s="241" t="s">
        <v>40</v>
      </c>
      <c r="P5" s="241" t="s">
        <v>41</v>
      </c>
      <c r="Q5" s="241" t="s">
        <v>42</v>
      </c>
      <c r="R5" s="241" t="s">
        <v>43</v>
      </c>
      <c r="S5" s="241" t="s">
        <v>44</v>
      </c>
      <c r="T5" s="241" t="s">
        <v>45</v>
      </c>
      <c r="U5" s="241" t="s">
        <v>46</v>
      </c>
      <c r="V5" s="241" t="s">
        <v>47</v>
      </c>
      <c r="W5" s="241" t="s">
        <v>48</v>
      </c>
      <c r="X5" s="241" t="s">
        <v>49</v>
      </c>
      <c r="Y5" s="241" t="s">
        <v>50</v>
      </c>
      <c r="Z5" s="241" t="s">
        <v>51</v>
      </c>
      <c r="AA5" s="241" t="s">
        <v>52</v>
      </c>
      <c r="AB5" s="241" t="s">
        <v>53</v>
      </c>
      <c r="AC5" s="241" t="s">
        <v>54</v>
      </c>
      <c r="AD5" s="241" t="s">
        <v>55</v>
      </c>
      <c r="AE5" s="241" t="s">
        <v>56</v>
      </c>
      <c r="AF5" s="241" t="s">
        <v>57</v>
      </c>
      <c r="AG5" s="241" t="s">
        <v>58</v>
      </c>
      <c r="AH5" s="243" t="s">
        <v>59</v>
      </c>
      <c r="AI5" s="241" t="s">
        <v>60</v>
      </c>
      <c r="AJ5" s="241" t="s">
        <v>61</v>
      </c>
      <c r="AK5" s="241" t="s">
        <v>62</v>
      </c>
      <c r="AL5" s="241" t="s">
        <v>63</v>
      </c>
      <c r="AM5" s="241" t="s">
        <v>64</v>
      </c>
      <c r="AN5" s="241" t="s">
        <v>65</v>
      </c>
      <c r="AO5" s="241" t="s">
        <v>66</v>
      </c>
      <c r="AP5" s="241" t="s">
        <v>67</v>
      </c>
      <c r="AQ5" s="241" t="s">
        <v>68</v>
      </c>
      <c r="AR5" s="241" t="s">
        <v>69</v>
      </c>
      <c r="AS5" s="241" t="s">
        <v>70</v>
      </c>
      <c r="AT5" s="241" t="s">
        <v>71</v>
      </c>
      <c r="AU5" s="241" t="s">
        <v>72</v>
      </c>
      <c r="AV5" s="241" t="s">
        <v>73</v>
      </c>
      <c r="AW5" s="241" t="s">
        <v>74</v>
      </c>
      <c r="AX5" s="241" t="s">
        <v>75</v>
      </c>
      <c r="AY5" s="241" t="s">
        <v>19</v>
      </c>
      <c r="AZ5" s="241" t="s">
        <v>76</v>
      </c>
      <c r="BA5" s="241" t="s">
        <v>77</v>
      </c>
      <c r="BB5" s="241" t="s">
        <v>78</v>
      </c>
      <c r="BC5" s="241" t="s">
        <v>79</v>
      </c>
      <c r="BD5" s="241" t="s">
        <v>80</v>
      </c>
      <c r="BE5" s="241" t="s">
        <v>81</v>
      </c>
      <c r="BF5" s="241" t="s">
        <v>82</v>
      </c>
      <c r="BG5" s="243" t="s">
        <v>83</v>
      </c>
      <c r="BH5" s="241" t="s">
        <v>84</v>
      </c>
      <c r="BI5" s="241" t="s">
        <v>85</v>
      </c>
      <c r="BJ5" s="241" t="s">
        <v>86</v>
      </c>
      <c r="BK5" s="241" t="s">
        <v>87</v>
      </c>
      <c r="BL5" s="243" t="s">
        <v>88</v>
      </c>
      <c r="BM5" s="241" t="s">
        <v>89</v>
      </c>
      <c r="BN5" s="241" t="s">
        <v>90</v>
      </c>
      <c r="BO5" s="241" t="s">
        <v>91</v>
      </c>
      <c r="BP5" s="241" t="s">
        <v>92</v>
      </c>
      <c r="BQ5" s="241" t="s">
        <v>93</v>
      </c>
      <c r="BR5" s="241" t="s">
        <v>94</v>
      </c>
      <c r="BS5" s="241" t="s">
        <v>95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96</v>
      </c>
      <c r="E6" s="199"/>
      <c r="F6" s="133" t="s">
        <v>97</v>
      </c>
      <c r="G6" s="8" t="str">
        <f>IF(D6="","*",VLOOKUP(F6,BS_ATIVIDADE[#All],3,FALSE))</f>
        <v>OUTROS</v>
      </c>
      <c r="H6" s="200" t="s">
        <v>98</v>
      </c>
      <c r="I6" s="200" t="s">
        <v>99</v>
      </c>
      <c r="J6" s="201">
        <v>98</v>
      </c>
      <c r="K6" s="201">
        <v>501</v>
      </c>
      <c r="L6" s="202" t="s">
        <v>100</v>
      </c>
      <c r="M6" s="148" t="s">
        <v>101</v>
      </c>
      <c r="N6" s="148" t="s">
        <v>102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103</v>
      </c>
      <c r="W6" s="204" t="s">
        <v>104</v>
      </c>
      <c r="X6" s="151" t="s">
        <v>105</v>
      </c>
      <c r="Y6" s="129"/>
      <c r="Z6" s="205"/>
      <c r="AA6" s="71" t="s">
        <v>106</v>
      </c>
      <c r="AB6" s="59" t="s">
        <v>107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108</v>
      </c>
      <c r="E8" s="175"/>
      <c r="F8" s="133" t="s">
        <v>109</v>
      </c>
      <c r="G8" s="8" t="str">
        <f>IF(D8="","*",VLOOKUP(F8,BS_ATIVIDADE[#All],3,FALSE))</f>
        <v>OUTROS</v>
      </c>
      <c r="H8" s="134" t="s">
        <v>110</v>
      </c>
      <c r="I8" s="134" t="s">
        <v>98</v>
      </c>
      <c r="J8" s="150">
        <v>98</v>
      </c>
      <c r="K8" s="150">
        <v>616</v>
      </c>
      <c r="L8" s="71" t="s">
        <v>100</v>
      </c>
      <c r="M8" s="148" t="s">
        <v>111</v>
      </c>
      <c r="N8" s="193" t="s">
        <v>112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113</v>
      </c>
      <c r="W8" s="195" t="s">
        <v>114</v>
      </c>
      <c r="X8" s="151" t="s">
        <v>105</v>
      </c>
      <c r="Y8" s="129"/>
      <c r="Z8" s="129"/>
      <c r="AA8" s="71">
        <v>1</v>
      </c>
      <c r="AB8" s="59" t="s">
        <v>107</v>
      </c>
      <c r="AC8" s="59" t="s">
        <v>100</v>
      </c>
      <c r="AD8" s="134">
        <v>0.29166666666666669</v>
      </c>
      <c r="AE8" s="71" t="s">
        <v>100</v>
      </c>
      <c r="AF8" s="71" t="s">
        <v>100</v>
      </c>
      <c r="AG8" s="71" t="s">
        <v>100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115</v>
      </c>
      <c r="BK8" s="215" t="s">
        <v>116</v>
      </c>
      <c r="BL8" s="13"/>
      <c r="BM8" s="12" t="s">
        <v>117</v>
      </c>
      <c r="BN8" s="12" t="s">
        <v>117</v>
      </c>
      <c r="BO8" s="130" t="s">
        <v>117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118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119</v>
      </c>
      <c r="E9" s="175">
        <v>2</v>
      </c>
      <c r="F9" s="133" t="s">
        <v>120</v>
      </c>
      <c r="G9" s="8" t="str">
        <f>IF(D9="","*",VLOOKUP(F9,BS_ATIVIDADE[#All],3,FALSE))</f>
        <v>MECANIZAÇÃO - SOCADORA</v>
      </c>
      <c r="H9" s="134" t="s">
        <v>121</v>
      </c>
      <c r="I9" s="134" t="s">
        <v>121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122</v>
      </c>
      <c r="W9" s="134" t="s">
        <v>123</v>
      </c>
      <c r="X9" s="151" t="s">
        <v>105</v>
      </c>
      <c r="Y9" s="129"/>
      <c r="Z9" s="129"/>
      <c r="AA9" s="71">
        <v>1</v>
      </c>
      <c r="AB9" s="59" t="s">
        <v>107</v>
      </c>
      <c r="AC9" s="59" t="s">
        <v>100</v>
      </c>
      <c r="AD9" s="134">
        <v>0.29166666666666669</v>
      </c>
      <c r="AE9" s="71">
        <v>6636</v>
      </c>
      <c r="AF9" s="71">
        <v>6236</v>
      </c>
      <c r="AG9" s="71" t="s">
        <v>100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124</v>
      </c>
      <c r="BK9" s="14" t="s">
        <v>125</v>
      </c>
      <c r="BL9" s="13"/>
      <c r="BM9" s="12" t="s">
        <v>126</v>
      </c>
      <c r="BN9" s="12" t="s">
        <v>127</v>
      </c>
      <c r="BO9" s="130" t="s">
        <v>128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129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96</v>
      </c>
      <c r="E10" s="175">
        <v>3</v>
      </c>
      <c r="F10" s="133" t="s">
        <v>130</v>
      </c>
      <c r="G10" s="8" t="str">
        <f>IF(D10="","*",VLOOKUP(F10,BS_ATIVIDADE[#All],3,FALSE))</f>
        <v>PEDRA</v>
      </c>
      <c r="H10" s="200" t="s">
        <v>131</v>
      </c>
      <c r="I10" s="200" t="s">
        <v>98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103</v>
      </c>
      <c r="W10" s="134" t="s">
        <v>132</v>
      </c>
      <c r="X10" s="151" t="s">
        <v>105</v>
      </c>
      <c r="Y10" s="129"/>
      <c r="Z10" s="129"/>
      <c r="AA10" s="71" t="s">
        <v>106</v>
      </c>
      <c r="AB10" s="59" t="s">
        <v>107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133</v>
      </c>
      <c r="BK10" s="14" t="s">
        <v>134</v>
      </c>
      <c r="BL10" s="13"/>
      <c r="BM10" s="12" t="s">
        <v>135</v>
      </c>
      <c r="BN10" s="12" t="s">
        <v>136</v>
      </c>
      <c r="BO10" s="130" t="s">
        <v>137</v>
      </c>
      <c r="BP10" s="14" t="s">
        <v>138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139</v>
      </c>
      <c r="E11" s="175">
        <v>4</v>
      </c>
      <c r="F11" s="133" t="s">
        <v>140</v>
      </c>
      <c r="G11" s="8" t="str">
        <f>IF(D11="","*",VLOOKUP(F11,BS_ATIVIDADE[#All],3,FALSE))</f>
        <v>AMV</v>
      </c>
      <c r="H11" s="134" t="s">
        <v>141</v>
      </c>
      <c r="I11" s="134" t="s">
        <v>100</v>
      </c>
      <c r="J11" s="150">
        <v>98</v>
      </c>
      <c r="K11" s="150">
        <v>662.31299999999999</v>
      </c>
      <c r="L11" s="71" t="s">
        <v>100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103</v>
      </c>
      <c r="W11" s="134" t="s">
        <v>142</v>
      </c>
      <c r="X11" s="151" t="s">
        <v>105</v>
      </c>
      <c r="Y11" s="129"/>
      <c r="Z11" s="129"/>
      <c r="AA11" s="71" t="s">
        <v>100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143</v>
      </c>
      <c r="BK11" s="14" t="s">
        <v>144</v>
      </c>
      <c r="BL11" s="13"/>
      <c r="BM11" s="12" t="s">
        <v>126</v>
      </c>
      <c r="BN11" s="12" t="s">
        <v>127</v>
      </c>
      <c r="BO11" s="130" t="s">
        <v>128</v>
      </c>
      <c r="BP11" s="14" t="s">
        <v>100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145</v>
      </c>
      <c r="E12" s="175">
        <v>5</v>
      </c>
      <c r="F12" s="133" t="s">
        <v>146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100</v>
      </c>
      <c r="J12" s="201">
        <v>98</v>
      </c>
      <c r="K12" s="201">
        <v>548.14499999999998</v>
      </c>
      <c r="L12" s="202" t="s">
        <v>100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103</v>
      </c>
      <c r="W12" s="134" t="s">
        <v>147</v>
      </c>
      <c r="X12" s="151" t="s">
        <v>105</v>
      </c>
      <c r="Y12" s="129"/>
      <c r="Z12" s="129"/>
      <c r="AA12" s="71" t="s">
        <v>100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148</v>
      </c>
      <c r="BK12" s="14" t="s">
        <v>148</v>
      </c>
      <c r="BL12" s="13"/>
      <c r="BM12" s="12" t="s">
        <v>149</v>
      </c>
      <c r="BN12" s="12" t="s">
        <v>150</v>
      </c>
      <c r="BO12" s="130" t="s">
        <v>150</v>
      </c>
      <c r="BP12" s="14" t="s">
        <v>100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151</v>
      </c>
      <c r="E13" s="175">
        <v>6</v>
      </c>
      <c r="F13" s="133" t="s">
        <v>146</v>
      </c>
      <c r="G13" s="8" t="str">
        <f>IF(D13="","*",VLOOKUP(F13,BS_ATIVIDADE[#All],3,FALSE))</f>
        <v>SOLDA</v>
      </c>
      <c r="H13" s="134" t="s">
        <v>152</v>
      </c>
      <c r="I13" s="134" t="s">
        <v>100</v>
      </c>
      <c r="J13" s="150">
        <v>74</v>
      </c>
      <c r="K13" s="150">
        <v>498.9</v>
      </c>
      <c r="L13" s="71" t="s">
        <v>100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153</v>
      </c>
      <c r="W13" s="134" t="s">
        <v>147</v>
      </c>
      <c r="X13" s="151" t="s">
        <v>154</v>
      </c>
      <c r="Y13" s="129"/>
      <c r="Z13" s="129"/>
      <c r="AA13" s="71" t="s">
        <v>100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155</v>
      </c>
      <c r="BK13" s="14" t="s">
        <v>156</v>
      </c>
      <c r="BL13" s="13"/>
      <c r="BM13" s="12" t="s">
        <v>149</v>
      </c>
      <c r="BN13" s="12" t="s">
        <v>150</v>
      </c>
      <c r="BO13" s="130" t="s">
        <v>150</v>
      </c>
      <c r="BP13" s="14" t="s">
        <v>100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157</v>
      </c>
      <c r="E14" s="175">
        <v>7</v>
      </c>
      <c r="F14" s="133" t="s">
        <v>97</v>
      </c>
      <c r="G14" s="8" t="str">
        <f>IF(D14="","*",VLOOKUP(F14,BS_ATIVIDADE[#All],3,FALSE))</f>
        <v>OUTROS</v>
      </c>
      <c r="H14" s="134" t="s">
        <v>158</v>
      </c>
      <c r="I14" s="134" t="s">
        <v>159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160</v>
      </c>
      <c r="W14" s="134" t="s">
        <v>161</v>
      </c>
      <c r="X14" s="151" t="s">
        <v>105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162</v>
      </c>
      <c r="BK14" s="14" t="s">
        <v>162</v>
      </c>
      <c r="BL14" s="13"/>
      <c r="BM14" s="12" t="s">
        <v>163</v>
      </c>
      <c r="BN14" s="12" t="s">
        <v>135</v>
      </c>
      <c r="BO14" s="130" t="s">
        <v>164</v>
      </c>
      <c r="BP14" s="14" t="s">
        <v>165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166</v>
      </c>
      <c r="E15" s="175">
        <v>8</v>
      </c>
      <c r="F15" s="133" t="s">
        <v>146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100</v>
      </c>
      <c r="J15" s="201">
        <v>74</v>
      </c>
      <c r="K15" s="201">
        <v>234.5</v>
      </c>
      <c r="L15" s="202" t="s">
        <v>100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167</v>
      </c>
      <c r="W15" s="134" t="s">
        <v>147</v>
      </c>
      <c r="X15" s="151" t="s">
        <v>154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168</v>
      </c>
      <c r="BK15" s="14" t="s">
        <v>169</v>
      </c>
      <c r="BL15" s="13"/>
      <c r="BM15" s="12" t="s">
        <v>117</v>
      </c>
      <c r="BN15" s="12" t="s">
        <v>117</v>
      </c>
      <c r="BO15" s="130" t="s">
        <v>117</v>
      </c>
      <c r="BP15" s="14" t="s">
        <v>100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170</v>
      </c>
      <c r="E16" s="175">
        <v>9</v>
      </c>
      <c r="F16" s="133" t="s">
        <v>171</v>
      </c>
      <c r="G16" s="8" t="str">
        <f>IF(D16="","*",VLOOKUP(F16,BS_ATIVIDADE[#All],3,FALSE))</f>
        <v>TRILHO - SUBSTITUIÇÂO</v>
      </c>
      <c r="H16" s="134" t="s">
        <v>100</v>
      </c>
      <c r="I16" s="134" t="s">
        <v>100</v>
      </c>
      <c r="J16" s="150">
        <v>101</v>
      </c>
      <c r="K16" s="150">
        <v>1494</v>
      </c>
      <c r="L16" s="71" t="s">
        <v>100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172</v>
      </c>
      <c r="W16" s="134" t="s">
        <v>173</v>
      </c>
      <c r="X16" s="151" t="s">
        <v>174</v>
      </c>
      <c r="Y16" s="129"/>
      <c r="Z16" s="129"/>
      <c r="AA16" s="71" t="s">
        <v>100</v>
      </c>
      <c r="AB16" s="59" t="s">
        <v>100</v>
      </c>
      <c r="AC16" s="59" t="s">
        <v>100</v>
      </c>
      <c r="AD16" s="134" t="s">
        <v>100</v>
      </c>
      <c r="AE16" s="71" t="s">
        <v>100</v>
      </c>
      <c r="AF16" s="71" t="s">
        <v>100</v>
      </c>
      <c r="AG16" s="71" t="s">
        <v>100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175</v>
      </c>
      <c r="BL16" s="13"/>
      <c r="BM16" s="12" t="s">
        <v>117</v>
      </c>
      <c r="BN16" s="12" t="s">
        <v>117</v>
      </c>
      <c r="BO16" s="130" t="s">
        <v>117</v>
      </c>
      <c r="BP16" s="14" t="s">
        <v>100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119</v>
      </c>
      <c r="E17" s="175">
        <v>2</v>
      </c>
      <c r="F17" s="133" t="s">
        <v>120</v>
      </c>
      <c r="G17" s="8" t="str">
        <f>IF(D17="","*",VLOOKUP(F17,BS_ATIVIDADE[#All],3,FALSE))</f>
        <v>MECANIZAÇÃO - SOCADORA</v>
      </c>
      <c r="H17" s="134" t="s">
        <v>121</v>
      </c>
      <c r="I17" s="134" t="s">
        <v>121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176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122</v>
      </c>
      <c r="W17" s="134" t="s">
        <v>123</v>
      </c>
      <c r="X17" s="151" t="s">
        <v>154</v>
      </c>
      <c r="Y17" s="129" t="s">
        <v>177</v>
      </c>
      <c r="Z17" s="129"/>
      <c r="AA17" s="71">
        <v>1</v>
      </c>
      <c r="AB17" s="59" t="s">
        <v>107</v>
      </c>
      <c r="AC17" s="59"/>
      <c r="AD17" s="134">
        <v>0.29166666666666669</v>
      </c>
      <c r="AE17" s="71">
        <v>6636</v>
      </c>
      <c r="AF17" s="71">
        <v>6236</v>
      </c>
      <c r="AG17" s="71" t="s">
        <v>100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178</v>
      </c>
      <c r="BK17" s="14" t="s">
        <v>178</v>
      </c>
      <c r="BL17" s="13"/>
      <c r="BM17" s="12" t="s">
        <v>126</v>
      </c>
      <c r="BN17" s="12" t="s">
        <v>179</v>
      </c>
      <c r="BO17" s="130" t="s">
        <v>180</v>
      </c>
      <c r="BP17" s="14" t="s">
        <v>100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96</v>
      </c>
      <c r="E18" s="175">
        <v>3</v>
      </c>
      <c r="F18" s="133" t="s">
        <v>130</v>
      </c>
      <c r="G18" s="8" t="str">
        <f>IF(D18="","*",VLOOKUP(F18,BS_ATIVIDADE[#All],3,FALSE))</f>
        <v>PEDRA</v>
      </c>
      <c r="H18" s="200" t="s">
        <v>131</v>
      </c>
      <c r="I18" s="200" t="s">
        <v>98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181</v>
      </c>
      <c r="W18" s="134" t="s">
        <v>182</v>
      </c>
      <c r="X18" s="151" t="s">
        <v>105</v>
      </c>
      <c r="Y18" s="129" t="s">
        <v>183</v>
      </c>
      <c r="Z18" s="129"/>
      <c r="AA18" s="71" t="s">
        <v>184</v>
      </c>
      <c r="AB18" s="59" t="s">
        <v>107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97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185</v>
      </c>
      <c r="BK18" s="14" t="s">
        <v>186</v>
      </c>
      <c r="BL18" s="13"/>
      <c r="BM18" s="12" t="s">
        <v>126</v>
      </c>
      <c r="BN18" s="12" t="s">
        <v>127</v>
      </c>
      <c r="BO18" s="130" t="s">
        <v>128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139</v>
      </c>
      <c r="E19" s="175">
        <v>4</v>
      </c>
      <c r="F19" s="133" t="s">
        <v>140</v>
      </c>
      <c r="G19" s="8" t="str">
        <f>IF(D19="","*",VLOOKUP(F19,BS_ATIVIDADE[#All],3,FALSE))</f>
        <v>AMV</v>
      </c>
      <c r="H19" s="134" t="s">
        <v>141</v>
      </c>
      <c r="I19" s="134" t="s">
        <v>100</v>
      </c>
      <c r="J19" s="150">
        <v>98</v>
      </c>
      <c r="K19" s="150">
        <v>662.31299999999999</v>
      </c>
      <c r="L19" s="71" t="s">
        <v>100</v>
      </c>
      <c r="M19" s="148" t="s">
        <v>187</v>
      </c>
      <c r="N19" s="148" t="s">
        <v>188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189</v>
      </c>
      <c r="W19" s="134" t="s">
        <v>190</v>
      </c>
      <c r="X19" s="151" t="s">
        <v>105</v>
      </c>
      <c r="Y19" s="129" t="s">
        <v>183</v>
      </c>
      <c r="Z19" s="129"/>
      <c r="AA19" s="71" t="s">
        <v>100</v>
      </c>
      <c r="AB19" s="59" t="s">
        <v>100</v>
      </c>
      <c r="AC19" s="59" t="s">
        <v>100</v>
      </c>
      <c r="AD19" s="134" t="s">
        <v>100</v>
      </c>
      <c r="AE19" s="71" t="s">
        <v>100</v>
      </c>
      <c r="AF19" s="71" t="s">
        <v>100</v>
      </c>
      <c r="AG19" s="71" t="s">
        <v>100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191</v>
      </c>
      <c r="BK19" s="14" t="s">
        <v>192</v>
      </c>
      <c r="BL19" s="13"/>
      <c r="BM19" s="12" t="s">
        <v>117</v>
      </c>
      <c r="BN19" s="12" t="s">
        <v>117</v>
      </c>
      <c r="BO19" s="130" t="s">
        <v>117</v>
      </c>
      <c r="BP19" s="14" t="s">
        <v>100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145</v>
      </c>
      <c r="E20" s="175">
        <v>5</v>
      </c>
      <c r="F20" s="133" t="s">
        <v>146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100</v>
      </c>
      <c r="J20" s="201">
        <v>98</v>
      </c>
      <c r="K20" s="201">
        <v>548.14499999999998</v>
      </c>
      <c r="L20" s="202" t="s">
        <v>100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193</v>
      </c>
      <c r="W20" s="134" t="s">
        <v>194</v>
      </c>
      <c r="X20" s="151" t="s">
        <v>154</v>
      </c>
      <c r="Y20" s="129" t="s">
        <v>177</v>
      </c>
      <c r="Z20" s="129"/>
      <c r="AA20" s="71" t="s">
        <v>100</v>
      </c>
      <c r="AB20" s="59" t="s">
        <v>100</v>
      </c>
      <c r="AC20" s="59" t="s">
        <v>100</v>
      </c>
      <c r="AD20" s="134" t="s">
        <v>100</v>
      </c>
      <c r="AE20" s="71" t="s">
        <v>100</v>
      </c>
      <c r="AF20" s="71" t="s">
        <v>100</v>
      </c>
      <c r="AG20" s="71" t="s">
        <v>100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195</v>
      </c>
      <c r="BK20" s="14" t="s">
        <v>196</v>
      </c>
      <c r="BL20" s="13"/>
      <c r="BM20" s="12" t="s">
        <v>149</v>
      </c>
      <c r="BN20" s="12" t="s">
        <v>197</v>
      </c>
      <c r="BO20" s="130" t="s">
        <v>198</v>
      </c>
      <c r="BP20" s="14" t="s">
        <v>100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151</v>
      </c>
      <c r="E21" s="175">
        <v>6</v>
      </c>
      <c r="F21" s="133" t="s">
        <v>146</v>
      </c>
      <c r="G21" s="8" t="str">
        <f>IF(D21="","*",VLOOKUP(F21,BS_ATIVIDADE[#All],3,FALSE))</f>
        <v>SOLDA</v>
      </c>
      <c r="H21" s="134" t="s">
        <v>152</v>
      </c>
      <c r="I21" s="134" t="s">
        <v>100</v>
      </c>
      <c r="J21" s="150">
        <v>74</v>
      </c>
      <c r="K21" s="150">
        <v>498.9</v>
      </c>
      <c r="L21" s="71" t="s">
        <v>100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199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193</v>
      </c>
      <c r="W21" s="134" t="s">
        <v>194</v>
      </c>
      <c r="X21" s="151" t="s">
        <v>154</v>
      </c>
      <c r="Y21" s="129" t="s">
        <v>177</v>
      </c>
      <c r="Z21" s="129"/>
      <c r="AA21" s="71" t="s">
        <v>100</v>
      </c>
      <c r="AB21" s="59" t="s">
        <v>100</v>
      </c>
      <c r="AC21" s="59" t="s">
        <v>100</v>
      </c>
      <c r="AD21" s="134" t="s">
        <v>100</v>
      </c>
      <c r="AE21" s="71" t="s">
        <v>100</v>
      </c>
      <c r="AF21" s="71" t="s">
        <v>100</v>
      </c>
      <c r="AG21" s="71" t="s">
        <v>100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200</v>
      </c>
      <c r="BK21" s="14" t="s">
        <v>201</v>
      </c>
      <c r="BL21" s="13"/>
      <c r="BM21" s="12" t="s">
        <v>126</v>
      </c>
      <c r="BN21" s="12" t="s">
        <v>179</v>
      </c>
      <c r="BO21" s="130" t="s">
        <v>180</v>
      </c>
      <c r="BP21" s="14" t="s">
        <v>100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157</v>
      </c>
      <c r="E22" s="175">
        <v>7</v>
      </c>
      <c r="F22" s="133" t="s">
        <v>97</v>
      </c>
      <c r="G22" s="8" t="str">
        <f>IF(D22="","*",VLOOKUP(F22,BS_ATIVIDADE[#All],3,FALSE))</f>
        <v>OUTROS</v>
      </c>
      <c r="H22" s="134" t="s">
        <v>158</v>
      </c>
      <c r="I22" s="134" t="s">
        <v>159</v>
      </c>
      <c r="J22" s="150">
        <v>74</v>
      </c>
      <c r="K22" s="150">
        <v>498.9</v>
      </c>
      <c r="L22" s="71" t="s">
        <v>100</v>
      </c>
      <c r="M22" s="148" t="s">
        <v>202</v>
      </c>
      <c r="N22" s="148" t="s">
        <v>203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204</v>
      </c>
      <c r="W22" s="134" t="s">
        <v>205</v>
      </c>
      <c r="X22" s="151" t="s">
        <v>105</v>
      </c>
      <c r="Y22" s="129" t="s">
        <v>183</v>
      </c>
      <c r="Z22" s="129"/>
      <c r="AA22" s="71">
        <v>2</v>
      </c>
      <c r="AB22" s="59" t="s">
        <v>206</v>
      </c>
      <c r="AC22" s="59" t="s">
        <v>100</v>
      </c>
      <c r="AD22" s="134">
        <v>0.29166666666666669</v>
      </c>
      <c r="AE22" s="71">
        <v>9323</v>
      </c>
      <c r="AF22" s="71">
        <v>7636</v>
      </c>
      <c r="AG22" s="71" t="s">
        <v>100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128</v>
      </c>
      <c r="BK22" s="14" t="s">
        <v>128</v>
      </c>
      <c r="BL22" s="13"/>
      <c r="BM22" s="12" t="s">
        <v>207</v>
      </c>
      <c r="BN22" s="12" t="s">
        <v>208</v>
      </c>
      <c r="BO22" s="130" t="s">
        <v>209</v>
      </c>
      <c r="BP22" s="14" t="s">
        <v>210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166</v>
      </c>
      <c r="E23" s="175">
        <v>16</v>
      </c>
      <c r="F23" s="133" t="s">
        <v>146</v>
      </c>
      <c r="G23" s="8" t="str">
        <f>IF(D23="","*",VLOOKUP(F23,BS_ATIVIDADE[#All],3,FALSE))</f>
        <v>SOLDA</v>
      </c>
      <c r="H23" s="148" t="s">
        <v>100</v>
      </c>
      <c r="I23" s="200" t="s">
        <v>100</v>
      </c>
      <c r="J23" s="201">
        <v>74</v>
      </c>
      <c r="K23" s="201">
        <v>280.5</v>
      </c>
      <c r="L23" s="202" t="s">
        <v>100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211</v>
      </c>
      <c r="W23" s="134" t="s">
        <v>194</v>
      </c>
      <c r="X23" s="151" t="s">
        <v>105</v>
      </c>
      <c r="Y23" s="129" t="s">
        <v>183</v>
      </c>
      <c r="Z23" s="129"/>
      <c r="AA23" s="71" t="s">
        <v>100</v>
      </c>
      <c r="AB23" s="59" t="s">
        <v>100</v>
      </c>
      <c r="AC23" s="59" t="s">
        <v>100</v>
      </c>
      <c r="AD23" s="134" t="s">
        <v>100</v>
      </c>
      <c r="AE23" s="71" t="s">
        <v>100</v>
      </c>
      <c r="AF23" s="71" t="s">
        <v>100</v>
      </c>
      <c r="AG23" s="71" t="s">
        <v>100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212</v>
      </c>
      <c r="BK23" s="14" t="s">
        <v>212</v>
      </c>
      <c r="BL23" s="13"/>
      <c r="BM23" s="12" t="s">
        <v>126</v>
      </c>
      <c r="BN23" s="12" t="s">
        <v>127</v>
      </c>
      <c r="BO23" s="130" t="s">
        <v>128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213</v>
      </c>
      <c r="E24" s="175">
        <v>17</v>
      </c>
      <c r="F24" s="133" t="s">
        <v>214</v>
      </c>
      <c r="G24" s="8" t="str">
        <f>IF(D24="","*",VLOOKUP(F24,BS_ATIVIDADE[#All],3,FALSE))</f>
        <v>MODERNIZAÇÃO</v>
      </c>
      <c r="H24" s="134" t="s">
        <v>215</v>
      </c>
      <c r="I24" s="134" t="s">
        <v>215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216</v>
      </c>
      <c r="W24" s="134" t="s">
        <v>217</v>
      </c>
      <c r="X24" s="151" t="s">
        <v>154</v>
      </c>
      <c r="Y24" s="129" t="s">
        <v>177</v>
      </c>
      <c r="Z24" s="129"/>
      <c r="AA24" s="71" t="s">
        <v>218</v>
      </c>
      <c r="AB24" s="59" t="s">
        <v>107</v>
      </c>
      <c r="AC24" s="59" t="s">
        <v>100</v>
      </c>
      <c r="AD24" s="134">
        <v>0.29166666666666669</v>
      </c>
      <c r="AE24" s="71">
        <v>9322</v>
      </c>
      <c r="AF24" s="71">
        <v>7671</v>
      </c>
      <c r="AG24" s="71" t="s">
        <v>100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219</v>
      </c>
      <c r="BK24" s="14" t="s">
        <v>219</v>
      </c>
      <c r="BL24" s="13"/>
      <c r="BM24" s="12" t="s">
        <v>126</v>
      </c>
      <c r="BN24" s="12" t="s">
        <v>179</v>
      </c>
      <c r="BO24" s="130" t="s">
        <v>180</v>
      </c>
      <c r="BP24" s="14" t="s">
        <v>100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220</v>
      </c>
      <c r="E25" s="175">
        <v>18</v>
      </c>
      <c r="F25" s="133" t="s">
        <v>109</v>
      </c>
      <c r="G25" s="8" t="str">
        <f>IF(D25="","*",VLOOKUP(F25,BS_ATIVIDADE[#All],3,FALSE))</f>
        <v>OUTROS</v>
      </c>
      <c r="H25" s="134" t="s">
        <v>221</v>
      </c>
      <c r="I25" s="134" t="s">
        <v>222</v>
      </c>
      <c r="J25" s="150">
        <v>78</v>
      </c>
      <c r="K25" s="150">
        <v>228</v>
      </c>
      <c r="L25" s="71" t="s">
        <v>100</v>
      </c>
      <c r="M25" s="148" t="s">
        <v>223</v>
      </c>
      <c r="N25" s="148" t="s">
        <v>224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225</v>
      </c>
      <c r="W25" s="134" t="s">
        <v>114</v>
      </c>
      <c r="X25" s="151" t="s">
        <v>105</v>
      </c>
      <c r="Y25" s="129" t="s">
        <v>183</v>
      </c>
      <c r="Z25" s="129"/>
      <c r="AA25" s="71">
        <v>1</v>
      </c>
      <c r="AB25" s="59" t="s">
        <v>107</v>
      </c>
      <c r="AC25" s="59" t="s">
        <v>100</v>
      </c>
      <c r="AD25" s="134">
        <v>0.29166666666666669</v>
      </c>
      <c r="AE25" s="71">
        <v>6261</v>
      </c>
      <c r="AF25" s="71" t="s">
        <v>100</v>
      </c>
      <c r="AG25" s="71" t="s">
        <v>100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226</v>
      </c>
      <c r="BK25" s="14" t="s">
        <v>227</v>
      </c>
      <c r="BL25" s="13"/>
      <c r="BM25" s="12" t="s">
        <v>117</v>
      </c>
      <c r="BN25" s="12" t="s">
        <v>117</v>
      </c>
      <c r="BO25" s="130" t="s">
        <v>117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228</v>
      </c>
      <c r="E26" s="175">
        <v>19</v>
      </c>
      <c r="F26" s="133" t="s">
        <v>130</v>
      </c>
      <c r="G26" s="8" t="str">
        <f>IF(D26="","*",VLOOKUP(F26,BS_ATIVIDADE[#All],3,FALSE))</f>
        <v>PEDRA</v>
      </c>
      <c r="H26" s="134" t="s">
        <v>229</v>
      </c>
      <c r="I26" s="134" t="s">
        <v>230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231</v>
      </c>
      <c r="W26" s="134" t="s">
        <v>182</v>
      </c>
      <c r="X26" s="151" t="s">
        <v>174</v>
      </c>
      <c r="Y26" s="129"/>
      <c r="Z26" s="129"/>
      <c r="AA26" s="71">
        <v>1</v>
      </c>
      <c r="AB26" s="59" t="s">
        <v>107</v>
      </c>
      <c r="AC26" s="59" t="s">
        <v>100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232</v>
      </c>
      <c r="BK26" s="14" t="s">
        <v>233</v>
      </c>
      <c r="BL26" s="13"/>
      <c r="BM26" s="12" t="s">
        <v>117</v>
      </c>
      <c r="BN26" s="12" t="s">
        <v>117</v>
      </c>
      <c r="BO26" s="130" t="s">
        <v>117</v>
      </c>
      <c r="BP26" s="14" t="s">
        <v>100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234</v>
      </c>
      <c r="E27" s="175">
        <v>20</v>
      </c>
      <c r="F27" s="133" t="s">
        <v>109</v>
      </c>
      <c r="G27" s="8" t="str">
        <f>IF(D27="","*",VLOOKUP(F27,BS_ATIVIDADE[#All],3,FALSE))</f>
        <v>OUTROS</v>
      </c>
      <c r="H27" s="134" t="s">
        <v>235</v>
      </c>
      <c r="I27" s="134" t="s">
        <v>236</v>
      </c>
      <c r="J27" s="150">
        <v>102</v>
      </c>
      <c r="K27" s="150">
        <v>50</v>
      </c>
      <c r="L27" s="71" t="s">
        <v>100</v>
      </c>
      <c r="M27" s="148" t="s">
        <v>237</v>
      </c>
      <c r="N27" s="148" t="s">
        <v>238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239</v>
      </c>
      <c r="W27" s="134" t="s">
        <v>114</v>
      </c>
      <c r="X27" s="151" t="s">
        <v>105</v>
      </c>
      <c r="Y27" s="129" t="s">
        <v>183</v>
      </c>
      <c r="Z27" s="129"/>
      <c r="AA27" s="71">
        <v>1</v>
      </c>
      <c r="AB27" s="59" t="s">
        <v>107</v>
      </c>
      <c r="AC27" s="59" t="s">
        <v>100</v>
      </c>
      <c r="AD27" s="134">
        <v>0.29166666666666669</v>
      </c>
      <c r="AE27" s="71">
        <v>5301</v>
      </c>
      <c r="AF27" s="71" t="s">
        <v>100</v>
      </c>
      <c r="AG27" s="71" t="s">
        <v>100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240</v>
      </c>
      <c r="BK27" s="14" t="s">
        <v>241</v>
      </c>
      <c r="BL27" s="13"/>
      <c r="BM27" s="12" t="s">
        <v>117</v>
      </c>
      <c r="BN27" s="12" t="s">
        <v>117</v>
      </c>
      <c r="BO27" s="12" t="s">
        <v>117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100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100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119</v>
      </c>
      <c r="E30" s="175">
        <v>23</v>
      </c>
      <c r="F30" s="133" t="s">
        <v>120</v>
      </c>
      <c r="G30" s="8" t="str">
        <f>IF(D30="","*",VLOOKUP(F30,BS_ATIVIDADE[#All],3,FALSE))</f>
        <v>MECANIZAÇÃO - SOCADORA</v>
      </c>
      <c r="H30" s="134" t="s">
        <v>121</v>
      </c>
      <c r="I30" s="134" t="s">
        <v>121</v>
      </c>
      <c r="J30" s="150">
        <v>98</v>
      </c>
      <c r="K30" s="150">
        <v>723</v>
      </c>
      <c r="L30" s="71">
        <v>720</v>
      </c>
      <c r="M30" s="148" t="s">
        <v>242</v>
      </c>
      <c r="N30" s="148" t="s">
        <v>176</v>
      </c>
      <c r="O30" s="134">
        <v>0.4375</v>
      </c>
      <c r="P30" s="134">
        <v>0.125</v>
      </c>
      <c r="Q30" s="71">
        <v>1120</v>
      </c>
      <c r="R30" s="9" t="s">
        <v>243</v>
      </c>
      <c r="S30" s="170" t="s">
        <v>244</v>
      </c>
      <c r="T30" s="170" t="s">
        <v>245</v>
      </c>
      <c r="U30" s="188" t="s">
        <v>246</v>
      </c>
      <c r="V30" s="142" t="s">
        <v>122</v>
      </c>
      <c r="W30" s="134" t="s">
        <v>123</v>
      </c>
      <c r="X30" s="151" t="s">
        <v>105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96</v>
      </c>
      <c r="E31" s="175">
        <v>25</v>
      </c>
      <c r="F31" s="133" t="s">
        <v>130</v>
      </c>
      <c r="G31" s="8" t="str">
        <f>IF(D31="","*",VLOOKUP(F31,BS_ATIVIDADE[#All],3,FALSE))</f>
        <v>PEDRA</v>
      </c>
      <c r="H31" s="134" t="s">
        <v>247</v>
      </c>
      <c r="I31" s="134" t="s">
        <v>98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181</v>
      </c>
      <c r="W31" s="134" t="s">
        <v>182</v>
      </c>
      <c r="X31" s="151" t="s">
        <v>105</v>
      </c>
      <c r="Y31" s="129" t="s">
        <v>183</v>
      </c>
      <c r="Z31" s="129"/>
      <c r="AA31" s="71" t="s">
        <v>248</v>
      </c>
      <c r="AB31" s="59" t="s">
        <v>107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97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249</v>
      </c>
      <c r="BK31" s="14" t="s">
        <v>250</v>
      </c>
      <c r="BL31" s="13"/>
      <c r="BM31" s="12" t="s">
        <v>126</v>
      </c>
      <c r="BN31" s="12" t="s">
        <v>127</v>
      </c>
      <c r="BO31" s="130" t="s">
        <v>128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145</v>
      </c>
      <c r="E32" s="175">
        <v>27</v>
      </c>
      <c r="F32" s="133" t="s">
        <v>146</v>
      </c>
      <c r="G32" s="8" t="str">
        <f>IF(D32="","*",VLOOKUP(F32,BS_ATIVIDADE[#All],3,FALSE))</f>
        <v>SOLDA</v>
      </c>
      <c r="H32" s="134" t="s">
        <v>251</v>
      </c>
      <c r="I32" s="134" t="s">
        <v>100</v>
      </c>
      <c r="J32" s="150">
        <v>98</v>
      </c>
      <c r="K32" s="150">
        <v>548.14499999999998</v>
      </c>
      <c r="L32" s="71" t="s">
        <v>100</v>
      </c>
      <c r="M32" s="148" t="s">
        <v>252</v>
      </c>
      <c r="N32" s="148" t="s">
        <v>251</v>
      </c>
      <c r="O32" s="134">
        <v>0.375</v>
      </c>
      <c r="P32" s="134">
        <v>0.125</v>
      </c>
      <c r="Q32" s="71">
        <v>2</v>
      </c>
      <c r="R32" s="9" t="s">
        <v>253</v>
      </c>
      <c r="S32" s="170" t="s">
        <v>244</v>
      </c>
      <c r="T32" s="170" t="s">
        <v>245</v>
      </c>
      <c r="U32" s="188" t="s">
        <v>246</v>
      </c>
      <c r="V32" s="142" t="s">
        <v>193</v>
      </c>
      <c r="W32" s="134" t="s">
        <v>194</v>
      </c>
      <c r="X32" s="151" t="s">
        <v>105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254</v>
      </c>
      <c r="BK32" s="14" t="s">
        <v>128</v>
      </c>
      <c r="BL32" s="13"/>
      <c r="BM32" s="12" t="s">
        <v>126</v>
      </c>
      <c r="BN32" s="12" t="s">
        <v>127</v>
      </c>
      <c r="BO32" s="130" t="s">
        <v>128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157</v>
      </c>
      <c r="E33" s="175">
        <v>29</v>
      </c>
      <c r="F33" s="133" t="s">
        <v>97</v>
      </c>
      <c r="G33" s="8" t="str">
        <f>IF(D33="","*",VLOOKUP(F33,BS_ATIVIDADE[#All],3,FALSE))</f>
        <v>OUTROS</v>
      </c>
      <c r="H33" s="134" t="s">
        <v>98</v>
      </c>
      <c r="I33" s="134" t="s">
        <v>159</v>
      </c>
      <c r="J33" s="150">
        <v>98</v>
      </c>
      <c r="K33" s="150">
        <v>502</v>
      </c>
      <c r="L33" s="71">
        <v>109</v>
      </c>
      <c r="M33" s="148" t="s">
        <v>255</v>
      </c>
      <c r="N33" s="148" t="s">
        <v>256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204</v>
      </c>
      <c r="W33" s="134" t="s">
        <v>161</v>
      </c>
      <c r="X33" s="151" t="s">
        <v>105</v>
      </c>
      <c r="Y33" s="129" t="s">
        <v>183</v>
      </c>
      <c r="Z33" s="129"/>
      <c r="AA33" s="71">
        <v>2</v>
      </c>
      <c r="AB33" s="59" t="s">
        <v>206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257</v>
      </c>
      <c r="BK33" s="14" t="s">
        <v>258</v>
      </c>
      <c r="BL33" s="13"/>
      <c r="BM33" s="12" t="s">
        <v>135</v>
      </c>
      <c r="BN33" s="12" t="s">
        <v>136</v>
      </c>
      <c r="BO33" s="130" t="s">
        <v>137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151</v>
      </c>
      <c r="E34" s="175">
        <v>6</v>
      </c>
      <c r="F34" s="133" t="s">
        <v>146</v>
      </c>
      <c r="G34" s="8" t="s">
        <v>259</v>
      </c>
      <c r="H34" s="134" t="s">
        <v>152</v>
      </c>
      <c r="I34" s="134" t="s">
        <v>100</v>
      </c>
      <c r="J34" s="150">
        <v>74</v>
      </c>
      <c r="K34" s="150">
        <v>498.9</v>
      </c>
      <c r="L34" s="71" t="s">
        <v>100</v>
      </c>
      <c r="M34" s="148" t="s">
        <v>260</v>
      </c>
      <c r="N34" s="148" t="s">
        <v>199</v>
      </c>
      <c r="O34" s="134">
        <v>0.41666666666666669</v>
      </c>
      <c r="P34" s="134">
        <v>0.125</v>
      </c>
      <c r="Q34" s="71">
        <v>1</v>
      </c>
      <c r="R34" s="9" t="s">
        <v>253</v>
      </c>
      <c r="S34" s="170" t="s">
        <v>244</v>
      </c>
      <c r="T34" s="170" t="s">
        <v>261</v>
      </c>
      <c r="U34" s="188" t="s">
        <v>262</v>
      </c>
      <c r="V34" s="142" t="s">
        <v>153</v>
      </c>
      <c r="W34" s="134" t="s">
        <v>194</v>
      </c>
      <c r="X34" s="151" t="s">
        <v>105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263</v>
      </c>
      <c r="BK34" s="14" t="s">
        <v>264</v>
      </c>
      <c r="BL34" s="13"/>
      <c r="BM34" s="12" t="s">
        <v>126</v>
      </c>
      <c r="BN34" s="12" t="s">
        <v>127</v>
      </c>
      <c r="BO34" s="130" t="s">
        <v>265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166</v>
      </c>
      <c r="E35" s="175">
        <v>32</v>
      </c>
      <c r="F35" s="133" t="s">
        <v>146</v>
      </c>
      <c r="G35" s="8" t="str">
        <f>IF(D35="","*",VLOOKUP(F35,BS_ATIVIDADE[#All],3,FALSE))</f>
        <v>SOLDA</v>
      </c>
      <c r="H35" s="134" t="s">
        <v>266</v>
      </c>
      <c r="I35" s="134" t="s">
        <v>100</v>
      </c>
      <c r="J35" s="150">
        <v>74</v>
      </c>
      <c r="K35" s="150">
        <v>280.5</v>
      </c>
      <c r="L35" s="71" t="s">
        <v>100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167</v>
      </c>
      <c r="W35" s="134" t="s">
        <v>194</v>
      </c>
      <c r="X35" s="151" t="s">
        <v>105</v>
      </c>
      <c r="Y35" s="129" t="s">
        <v>183</v>
      </c>
      <c r="Z35" s="129"/>
      <c r="AA35" s="71" t="s">
        <v>100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267</v>
      </c>
      <c r="BK35" s="14" t="s">
        <v>268</v>
      </c>
      <c r="BL35" s="13"/>
      <c r="BM35" s="12" t="s">
        <v>149</v>
      </c>
      <c r="BN35" s="12" t="s">
        <v>150</v>
      </c>
      <c r="BO35" s="130" t="s">
        <v>150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213</v>
      </c>
      <c r="E36" s="175">
        <v>34</v>
      </c>
      <c r="F36" s="133" t="s">
        <v>214</v>
      </c>
      <c r="G36" s="8" t="str">
        <f>IF(D36="","*",VLOOKUP(F36,BS_ATIVIDADE[#All],3,FALSE))</f>
        <v>MODERNIZAÇÃO</v>
      </c>
      <c r="H36" s="134" t="s">
        <v>215</v>
      </c>
      <c r="I36" s="134" t="s">
        <v>215</v>
      </c>
      <c r="J36" s="150">
        <v>74</v>
      </c>
      <c r="K36" s="150">
        <v>245</v>
      </c>
      <c r="L36" s="71">
        <v>244.2</v>
      </c>
      <c r="M36" s="148" t="s">
        <v>269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270</v>
      </c>
      <c r="S36" s="170" t="s">
        <v>244</v>
      </c>
      <c r="T36" s="170" t="s">
        <v>271</v>
      </c>
      <c r="U36" s="188" t="s">
        <v>262</v>
      </c>
      <c r="V36" s="142" t="s">
        <v>272</v>
      </c>
      <c r="W36" s="134" t="s">
        <v>217</v>
      </c>
      <c r="X36" s="151" t="s">
        <v>105</v>
      </c>
      <c r="Y36" s="129" t="s">
        <v>183</v>
      </c>
      <c r="Z36" s="129"/>
      <c r="AA36" s="71" t="s">
        <v>273</v>
      </c>
      <c r="AB36" s="59" t="s">
        <v>107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274</v>
      </c>
      <c r="BK36" s="14" t="s">
        <v>275</v>
      </c>
      <c r="BL36" s="13"/>
      <c r="BM36" s="12" t="s">
        <v>126</v>
      </c>
      <c r="BN36" s="12" t="s">
        <v>127</v>
      </c>
      <c r="BO36" s="130" t="s">
        <v>265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276</v>
      </c>
      <c r="E37" s="175">
        <v>37</v>
      </c>
      <c r="F37" s="133" t="s">
        <v>277</v>
      </c>
      <c r="G37" s="8" t="str">
        <f>IF(D37="","*",VLOOKUP(F37,BS_ATIVIDADE[#All],3,FALSE))</f>
        <v>DETECÇÃO</v>
      </c>
      <c r="H37" s="134" t="s">
        <v>278</v>
      </c>
      <c r="I37" s="134" t="s">
        <v>215</v>
      </c>
      <c r="J37" s="150">
        <v>74</v>
      </c>
      <c r="K37" s="150">
        <v>1</v>
      </c>
      <c r="L37" s="71">
        <v>291</v>
      </c>
      <c r="M37" s="148" t="s">
        <v>271</v>
      </c>
      <c r="N37" s="148" t="s">
        <v>279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167</v>
      </c>
      <c r="W37" s="134" t="s">
        <v>280</v>
      </c>
      <c r="X37" s="151" t="s">
        <v>105</v>
      </c>
      <c r="Y37" s="129" t="s">
        <v>183</v>
      </c>
      <c r="Z37" s="129"/>
      <c r="AA37" s="71">
        <v>1</v>
      </c>
      <c r="AB37" s="59" t="s">
        <v>107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281</v>
      </c>
      <c r="BK37" s="14" t="s">
        <v>282</v>
      </c>
      <c r="BL37" s="13"/>
      <c r="BM37" s="12" t="s">
        <v>117</v>
      </c>
      <c r="BN37" s="12" t="s">
        <v>117</v>
      </c>
      <c r="BO37" s="130" t="s">
        <v>117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283</v>
      </c>
      <c r="E38" s="175">
        <v>38</v>
      </c>
      <c r="F38" s="133" t="s">
        <v>171</v>
      </c>
      <c r="G38" s="8" t="str">
        <f>IF(D38="","*",VLOOKUP(F38,BS_ATIVIDADE[#All],3,FALSE))</f>
        <v>TRILHO - SUBSTITUIÇÂO</v>
      </c>
      <c r="H38" s="134" t="s">
        <v>284</v>
      </c>
      <c r="I38" s="134" t="s">
        <v>100</v>
      </c>
      <c r="J38" s="150">
        <v>101</v>
      </c>
      <c r="K38" s="150">
        <v>1413.05</v>
      </c>
      <c r="L38" s="71" t="s">
        <v>100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285</v>
      </c>
      <c r="W38" s="134" t="s">
        <v>286</v>
      </c>
      <c r="X38" s="151" t="s">
        <v>105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287</v>
      </c>
      <c r="BK38" s="14" t="s">
        <v>287</v>
      </c>
      <c r="BL38" s="13"/>
      <c r="BM38" s="12" t="s">
        <v>117</v>
      </c>
      <c r="BN38" s="12" t="s">
        <v>117</v>
      </c>
      <c r="BO38" s="130" t="s">
        <v>117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288</v>
      </c>
      <c r="E39" s="175">
        <v>39</v>
      </c>
      <c r="F39" s="133" t="s">
        <v>289</v>
      </c>
      <c r="G39" s="8" t="str">
        <f>IF(D39="","*",VLOOKUP(F39,BS_ATIVIDADE[#All],3,FALSE))</f>
        <v>OUTROS</v>
      </c>
      <c r="H39" s="134" t="s">
        <v>290</v>
      </c>
      <c r="I39" s="134" t="s">
        <v>291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292</v>
      </c>
      <c r="W39" s="134" t="s">
        <v>293</v>
      </c>
      <c r="X39" s="151" t="s">
        <v>105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294</v>
      </c>
      <c r="BK39" s="14" t="s">
        <v>294</v>
      </c>
      <c r="BL39" s="13"/>
      <c r="BM39" s="12" t="s">
        <v>117</v>
      </c>
      <c r="BN39" s="12" t="s">
        <v>117</v>
      </c>
      <c r="BO39" s="130" t="s">
        <v>117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234</v>
      </c>
      <c r="E40" s="175">
        <v>40</v>
      </c>
      <c r="F40" s="133" t="s">
        <v>295</v>
      </c>
      <c r="G40" s="8" t="str">
        <f>IF(D40="","*",VLOOKUP(F40,BS_ATIVIDADE[#All],3,FALSE))</f>
        <v>INFRAESTRUTURA</v>
      </c>
      <c r="H40" s="134" t="s">
        <v>296</v>
      </c>
      <c r="I40" s="134" t="s">
        <v>297</v>
      </c>
      <c r="J40" s="150">
        <v>103</v>
      </c>
      <c r="K40" s="150">
        <v>1613</v>
      </c>
      <c r="L40" s="71" t="s">
        <v>100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298</v>
      </c>
      <c r="W40" s="134" t="s">
        <v>299</v>
      </c>
      <c r="X40" s="151" t="s">
        <v>105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300</v>
      </c>
      <c r="BK40" s="14" t="s">
        <v>300</v>
      </c>
      <c r="BL40" s="13"/>
      <c r="BM40" s="12" t="s">
        <v>117</v>
      </c>
      <c r="BN40" s="12" t="s">
        <v>117</v>
      </c>
      <c r="BO40" s="130" t="s">
        <v>117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100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100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119</v>
      </c>
      <c r="E43" s="175">
        <v>43</v>
      </c>
      <c r="F43" s="133" t="s">
        <v>120</v>
      </c>
      <c r="G43" s="8" t="str">
        <f>IF(D43="","*",VLOOKUP(F43,BS_ATIVIDADE[#All],3,FALSE))</f>
        <v>MECANIZAÇÃO - SOCADORA</v>
      </c>
      <c r="H43" s="134" t="s">
        <v>121</v>
      </c>
      <c r="I43" s="134" t="s">
        <v>121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122</v>
      </c>
      <c r="W43" s="134" t="s">
        <v>123</v>
      </c>
      <c r="X43" s="151" t="s">
        <v>105</v>
      </c>
      <c r="Y43" s="129" t="s">
        <v>183</v>
      </c>
      <c r="Z43" s="129"/>
      <c r="AA43" s="71">
        <v>1</v>
      </c>
      <c r="AB43" s="59" t="s">
        <v>107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301</v>
      </c>
      <c r="BK43" s="14" t="s">
        <v>301</v>
      </c>
      <c r="BL43" s="13"/>
      <c r="BM43" s="219" t="s">
        <v>126</v>
      </c>
      <c r="BN43" s="219" t="s">
        <v>127</v>
      </c>
      <c r="BO43" s="219" t="s">
        <v>128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145</v>
      </c>
      <c r="E44" s="175">
        <v>27</v>
      </c>
      <c r="F44" s="133" t="s">
        <v>146</v>
      </c>
      <c r="G44" s="8" t="s">
        <v>259</v>
      </c>
      <c r="H44" s="134" t="s">
        <v>251</v>
      </c>
      <c r="I44" s="134" t="s">
        <v>100</v>
      </c>
      <c r="J44" s="150">
        <v>98</v>
      </c>
      <c r="K44" s="150">
        <v>548.14499999999998</v>
      </c>
      <c r="L44" s="71" t="s">
        <v>100</v>
      </c>
      <c r="M44" s="148" t="s">
        <v>252</v>
      </c>
      <c r="N44" s="148" t="s">
        <v>251</v>
      </c>
      <c r="O44" s="134">
        <v>0.375</v>
      </c>
      <c r="P44" s="134">
        <v>0.125</v>
      </c>
      <c r="Q44" s="71">
        <v>2</v>
      </c>
      <c r="R44" s="9" t="s">
        <v>253</v>
      </c>
      <c r="S44" s="170" t="s">
        <v>244</v>
      </c>
      <c r="T44" s="170" t="s">
        <v>245</v>
      </c>
      <c r="U44" s="188" t="s">
        <v>246</v>
      </c>
      <c r="V44" s="142" t="s">
        <v>193</v>
      </c>
      <c r="W44" s="134" t="s">
        <v>194</v>
      </c>
      <c r="X44" s="151" t="s">
        <v>105</v>
      </c>
      <c r="Y44" s="129" t="s">
        <v>183</v>
      </c>
      <c r="Z44" s="129"/>
      <c r="AA44" s="71" t="s">
        <v>100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302</v>
      </c>
      <c r="BK44" s="218" t="s">
        <v>303</v>
      </c>
      <c r="BL44" s="13"/>
      <c r="BM44" s="12" t="s">
        <v>126</v>
      </c>
      <c r="BN44" s="12" t="s">
        <v>127</v>
      </c>
      <c r="BO44" s="130" t="s">
        <v>265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96</v>
      </c>
      <c r="E45" s="175">
        <v>46</v>
      </c>
      <c r="F45" s="133" t="s">
        <v>97</v>
      </c>
      <c r="G45" s="8" t="str">
        <f>IF(D45="","*",VLOOKUP(F45,BS_ATIVIDADE[#All],3,FALSE))</f>
        <v>OUTROS</v>
      </c>
      <c r="H45" s="134" t="s">
        <v>98</v>
      </c>
      <c r="I45" s="134" t="s">
        <v>304</v>
      </c>
      <c r="J45" s="150">
        <v>98</v>
      </c>
      <c r="K45" s="150">
        <v>502</v>
      </c>
      <c r="L45" s="71" t="s">
        <v>100</v>
      </c>
      <c r="M45" s="148" t="s">
        <v>305</v>
      </c>
      <c r="N45" s="148" t="s">
        <v>306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181</v>
      </c>
      <c r="W45" s="134" t="s">
        <v>307</v>
      </c>
      <c r="X45" s="151" t="s">
        <v>105</v>
      </c>
      <c r="Y45" s="129" t="s">
        <v>183</v>
      </c>
      <c r="Z45" s="129"/>
      <c r="AA45" s="71" t="s">
        <v>106</v>
      </c>
      <c r="AB45" s="59" t="s">
        <v>107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301</v>
      </c>
      <c r="BK45" s="14" t="s">
        <v>301</v>
      </c>
      <c r="BL45" s="13"/>
      <c r="BM45" s="219" t="s">
        <v>126</v>
      </c>
      <c r="BN45" s="219" t="s">
        <v>127</v>
      </c>
      <c r="BO45" s="219" t="s">
        <v>128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157</v>
      </c>
      <c r="E46" s="175">
        <v>29</v>
      </c>
      <c r="F46" s="133" t="s">
        <v>97</v>
      </c>
      <c r="G46" s="8" t="s">
        <v>308</v>
      </c>
      <c r="H46" s="134" t="s">
        <v>98</v>
      </c>
      <c r="I46" s="134" t="s">
        <v>159</v>
      </c>
      <c r="J46" s="150">
        <v>98</v>
      </c>
      <c r="K46" s="150">
        <v>502</v>
      </c>
      <c r="L46" s="71">
        <v>109</v>
      </c>
      <c r="M46" s="148" t="s">
        <v>255</v>
      </c>
      <c r="N46" s="148" t="s">
        <v>256</v>
      </c>
      <c r="O46" s="134">
        <v>0.41666666666666669</v>
      </c>
      <c r="P46" s="134">
        <v>4.1666666666666664E-2</v>
      </c>
      <c r="Q46" s="71">
        <v>1</v>
      </c>
      <c r="R46" s="9" t="s">
        <v>309</v>
      </c>
      <c r="S46" s="170" t="s">
        <v>244</v>
      </c>
      <c r="T46" s="170" t="s">
        <v>245</v>
      </c>
      <c r="U46" s="188" t="s">
        <v>246</v>
      </c>
      <c r="V46" s="142" t="s">
        <v>204</v>
      </c>
      <c r="W46" s="134" t="s">
        <v>161</v>
      </c>
      <c r="X46" s="151" t="s">
        <v>105</v>
      </c>
      <c r="Y46" s="129" t="s">
        <v>183</v>
      </c>
      <c r="Z46" s="129"/>
      <c r="AA46" s="71" t="s">
        <v>248</v>
      </c>
      <c r="AB46" s="59" t="s">
        <v>107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310</v>
      </c>
      <c r="BK46" s="14" t="s">
        <v>310</v>
      </c>
      <c r="BL46" s="13"/>
      <c r="BM46" s="12" t="s">
        <v>117</v>
      </c>
      <c r="BN46" s="12" t="s">
        <v>117</v>
      </c>
      <c r="BO46" s="130" t="s">
        <v>117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151</v>
      </c>
      <c r="E47" s="175">
        <v>49</v>
      </c>
      <c r="F47" s="133" t="s">
        <v>146</v>
      </c>
      <c r="G47" s="8" t="str">
        <f>IF(D47="","*",VLOOKUP(F47,BS_ATIVIDADE[#All],3,FALSE))</f>
        <v>SOLDA</v>
      </c>
      <c r="H47" s="134" t="s">
        <v>311</v>
      </c>
      <c r="I47" s="134" t="s">
        <v>100</v>
      </c>
      <c r="J47" s="150">
        <v>74</v>
      </c>
      <c r="K47" s="150">
        <v>430.26799999999997</v>
      </c>
      <c r="L47" s="71" t="s">
        <v>100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153</v>
      </c>
      <c r="W47" s="134" t="s">
        <v>194</v>
      </c>
      <c r="X47" s="151" t="s">
        <v>105</v>
      </c>
      <c r="Y47" s="129" t="s">
        <v>183</v>
      </c>
      <c r="Z47" s="129"/>
      <c r="AA47" s="71" t="s">
        <v>100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312</v>
      </c>
      <c r="BK47" s="218" t="s">
        <v>312</v>
      </c>
      <c r="BL47" s="13"/>
      <c r="BM47" s="12" t="s">
        <v>149</v>
      </c>
      <c r="BN47" s="12" t="s">
        <v>150</v>
      </c>
      <c r="BO47" s="130" t="s">
        <v>150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166</v>
      </c>
      <c r="E48" s="175">
        <v>32</v>
      </c>
      <c r="F48" s="133" t="s">
        <v>146</v>
      </c>
      <c r="G48" s="8" t="s">
        <v>259</v>
      </c>
      <c r="H48" s="134" t="s">
        <v>266</v>
      </c>
      <c r="I48" s="134" t="s">
        <v>100</v>
      </c>
      <c r="J48" s="150">
        <v>74</v>
      </c>
      <c r="K48" s="150">
        <v>280.5</v>
      </c>
      <c r="L48" s="71" t="s">
        <v>100</v>
      </c>
      <c r="M48" s="148" t="s">
        <v>313</v>
      </c>
      <c r="N48" s="148" t="s">
        <v>266</v>
      </c>
      <c r="O48" s="134">
        <v>0.375</v>
      </c>
      <c r="P48" s="134">
        <v>0.125</v>
      </c>
      <c r="Q48" s="71">
        <v>2</v>
      </c>
      <c r="R48" s="9" t="s">
        <v>253</v>
      </c>
      <c r="S48" s="170" t="s">
        <v>244</v>
      </c>
      <c r="T48" s="170" t="s">
        <v>271</v>
      </c>
      <c r="U48" s="188" t="s">
        <v>262</v>
      </c>
      <c r="V48" s="142" t="s">
        <v>167</v>
      </c>
      <c r="W48" s="134" t="s">
        <v>194</v>
      </c>
      <c r="X48" s="151" t="s">
        <v>105</v>
      </c>
      <c r="Y48" s="129" t="s">
        <v>183</v>
      </c>
      <c r="Z48" s="129"/>
      <c r="AA48" s="71" t="s">
        <v>100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314</v>
      </c>
      <c r="BK48" s="218" t="s">
        <v>314</v>
      </c>
      <c r="BL48" s="13"/>
      <c r="BM48" s="12" t="s">
        <v>126</v>
      </c>
      <c r="BN48" s="12" t="s">
        <v>127</v>
      </c>
      <c r="BO48" s="130" t="s">
        <v>128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213</v>
      </c>
      <c r="E49" s="175">
        <v>55</v>
      </c>
      <c r="F49" s="133" t="s">
        <v>214</v>
      </c>
      <c r="G49" s="8" t="str">
        <f>IF(D49="","*",VLOOKUP(F49,BS_ATIVIDADE[#All],3,FALSE))</f>
        <v>MODERNIZAÇÃO</v>
      </c>
      <c r="H49" s="134" t="s">
        <v>215</v>
      </c>
      <c r="I49" s="134" t="s">
        <v>215</v>
      </c>
      <c r="J49" s="150">
        <v>74</v>
      </c>
      <c r="K49" s="150">
        <v>244.9</v>
      </c>
      <c r="L49" s="71">
        <v>244.2</v>
      </c>
      <c r="M49" s="148" t="s">
        <v>269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270</v>
      </c>
      <c r="S49" s="170" t="s">
        <v>244</v>
      </c>
      <c r="T49" s="170" t="s">
        <v>271</v>
      </c>
      <c r="U49" s="188" t="s">
        <v>262</v>
      </c>
      <c r="V49" s="142" t="s">
        <v>272</v>
      </c>
      <c r="W49" s="134" t="s">
        <v>217</v>
      </c>
      <c r="X49" s="151" t="s">
        <v>105</v>
      </c>
      <c r="Y49" s="129" t="s">
        <v>183</v>
      </c>
      <c r="Z49" s="129"/>
      <c r="AA49" s="71" t="s">
        <v>273</v>
      </c>
      <c r="AB49" s="59" t="s">
        <v>107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301</v>
      </c>
      <c r="BK49" s="14" t="s">
        <v>301</v>
      </c>
      <c r="BL49" s="13"/>
      <c r="BM49" s="219" t="s">
        <v>126</v>
      </c>
      <c r="BN49" s="219" t="s">
        <v>127</v>
      </c>
      <c r="BO49" s="219" t="s">
        <v>128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276</v>
      </c>
      <c r="E50" s="175">
        <v>58</v>
      </c>
      <c r="F50" s="133" t="s">
        <v>277</v>
      </c>
      <c r="G50" s="8" t="str">
        <f>IF(D50="","*",VLOOKUP(F50,BS_ATIVIDADE[#All],3,FALSE))</f>
        <v>DETECÇÃO</v>
      </c>
      <c r="H50" s="134" t="s">
        <v>315</v>
      </c>
      <c r="I50" s="134" t="s">
        <v>98</v>
      </c>
      <c r="J50" s="150">
        <v>74</v>
      </c>
      <c r="K50" s="150">
        <v>226</v>
      </c>
      <c r="L50" s="71" t="s">
        <v>100</v>
      </c>
      <c r="M50" s="148" t="s">
        <v>316</v>
      </c>
      <c r="N50" s="148" t="s">
        <v>317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167</v>
      </c>
      <c r="W50" s="134" t="s">
        <v>280</v>
      </c>
      <c r="X50" s="151" t="s">
        <v>105</v>
      </c>
      <c r="Y50" s="129" t="s">
        <v>183</v>
      </c>
      <c r="Z50" s="129"/>
      <c r="AA50" s="71">
        <v>1</v>
      </c>
      <c r="AB50" s="59" t="s">
        <v>107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318</v>
      </c>
      <c r="BK50" s="14" t="s">
        <v>318</v>
      </c>
      <c r="BL50" s="13"/>
      <c r="BM50" s="12" t="s">
        <v>117</v>
      </c>
      <c r="BN50" s="12" t="s">
        <v>117</v>
      </c>
      <c r="BO50" s="130" t="s">
        <v>117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220</v>
      </c>
      <c r="E51" s="175">
        <v>60</v>
      </c>
      <c r="F51" s="133" t="s">
        <v>109</v>
      </c>
      <c r="G51" s="8" t="str">
        <f>IF(D51="","*",VLOOKUP(F51,BS_ATIVIDADE[#All],3,FALSE))</f>
        <v>OUTROS</v>
      </c>
      <c r="H51" s="134" t="s">
        <v>319</v>
      </c>
      <c r="I51" s="134" t="s">
        <v>320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321</v>
      </c>
      <c r="W51" s="134" t="s">
        <v>322</v>
      </c>
      <c r="X51" s="151" t="s">
        <v>105</v>
      </c>
      <c r="Y51" s="129" t="s">
        <v>183</v>
      </c>
      <c r="Z51" s="129"/>
      <c r="AA51" s="71">
        <v>1</v>
      </c>
      <c r="AB51" s="59" t="s">
        <v>107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318</v>
      </c>
      <c r="BK51" s="14" t="s">
        <v>318</v>
      </c>
      <c r="BL51" s="13"/>
      <c r="BM51" s="12" t="s">
        <v>117</v>
      </c>
      <c r="BN51" s="12" t="s">
        <v>117</v>
      </c>
      <c r="BO51" s="130" t="s">
        <v>117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100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100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100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119</v>
      </c>
      <c r="E55" s="175">
        <v>64</v>
      </c>
      <c r="F55" s="133" t="s">
        <v>120</v>
      </c>
      <c r="G55" s="8" t="str">
        <f>IF(D55="","*",VLOOKUP(F55,BS_ATIVIDADE[#All],3,FALSE))</f>
        <v>MECANIZAÇÃO - SOCADORA</v>
      </c>
      <c r="H55" s="134" t="s">
        <v>121</v>
      </c>
      <c r="I55" s="134" t="s">
        <v>121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122</v>
      </c>
      <c r="W55" s="134" t="s">
        <v>123</v>
      </c>
      <c r="X55" s="151" t="s">
        <v>154</v>
      </c>
      <c r="Y55" s="129" t="s">
        <v>177</v>
      </c>
      <c r="Z55" s="129"/>
      <c r="AA55" s="71">
        <v>1</v>
      </c>
      <c r="AB55" s="59" t="s">
        <v>107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323</v>
      </c>
      <c r="BK55" s="14" t="s">
        <v>323</v>
      </c>
      <c r="BL55" s="13"/>
      <c r="BM55" s="12" t="s">
        <v>126</v>
      </c>
      <c r="BN55" s="12" t="s">
        <v>179</v>
      </c>
      <c r="BO55" s="130" t="s">
        <v>180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96</v>
      </c>
      <c r="E56" s="175">
        <v>67</v>
      </c>
      <c r="F56" s="133" t="s">
        <v>130</v>
      </c>
      <c r="G56" s="8" t="str">
        <f>IF(D56="","*",VLOOKUP(F56,BS_ATIVIDADE[#All],3,FALSE))</f>
        <v>PEDRA</v>
      </c>
      <c r="H56" s="134" t="s">
        <v>247</v>
      </c>
      <c r="I56" s="134" t="s">
        <v>98</v>
      </c>
      <c r="J56" s="150">
        <v>98</v>
      </c>
      <c r="K56" s="150">
        <v>700</v>
      </c>
      <c r="L56" s="71">
        <v>703</v>
      </c>
      <c r="M56" s="148" t="s">
        <v>324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325</v>
      </c>
      <c r="S56" s="170" t="s">
        <v>244</v>
      </c>
      <c r="T56" s="170" t="s">
        <v>245</v>
      </c>
      <c r="U56" s="188" t="s">
        <v>246</v>
      </c>
      <c r="V56" s="142" t="s">
        <v>181</v>
      </c>
      <c r="W56" s="134" t="s">
        <v>182</v>
      </c>
      <c r="X56" s="151" t="s">
        <v>105</v>
      </c>
      <c r="Y56" s="129" t="s">
        <v>183</v>
      </c>
      <c r="Z56" s="129"/>
      <c r="AA56" s="71" t="s">
        <v>248</v>
      </c>
      <c r="AB56" s="59" t="s">
        <v>107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326</v>
      </c>
      <c r="BK56" s="14" t="s">
        <v>326</v>
      </c>
      <c r="BL56" s="13"/>
      <c r="BM56" s="12" t="s">
        <v>126</v>
      </c>
      <c r="BN56" s="12" t="s">
        <v>127</v>
      </c>
      <c r="BO56" s="130" t="s">
        <v>180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145</v>
      </c>
      <c r="E57" s="175">
        <v>69</v>
      </c>
      <c r="F57" s="133" t="s">
        <v>146</v>
      </c>
      <c r="G57" s="8" t="str">
        <f>IF(D57="","*",VLOOKUP(F57,BS_ATIVIDADE[#All],3,FALSE))</f>
        <v>SOLDA</v>
      </c>
      <c r="H57" s="134" t="s">
        <v>251</v>
      </c>
      <c r="I57" s="134" t="s">
        <v>100</v>
      </c>
      <c r="J57" s="150">
        <v>98</v>
      </c>
      <c r="K57" s="150">
        <v>548.14499999999998</v>
      </c>
      <c r="L57" s="71" t="s">
        <v>100</v>
      </c>
      <c r="M57" s="148" t="s">
        <v>252</v>
      </c>
      <c r="N57" s="148" t="s">
        <v>251</v>
      </c>
      <c r="O57" s="134">
        <v>0.375</v>
      </c>
      <c r="P57" s="134">
        <v>0.125</v>
      </c>
      <c r="Q57" s="71">
        <v>2</v>
      </c>
      <c r="R57" s="9" t="s">
        <v>253</v>
      </c>
      <c r="S57" s="170" t="s">
        <v>244</v>
      </c>
      <c r="T57" s="170" t="s">
        <v>245</v>
      </c>
      <c r="U57" s="188" t="s">
        <v>246</v>
      </c>
      <c r="V57" s="142" t="s">
        <v>193</v>
      </c>
      <c r="W57" s="134" t="s">
        <v>194</v>
      </c>
      <c r="X57" s="151" t="s">
        <v>154</v>
      </c>
      <c r="Y57" s="129" t="s">
        <v>183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327</v>
      </c>
      <c r="BK57" s="14" t="s">
        <v>328</v>
      </c>
      <c r="BL57" s="13"/>
      <c r="BM57" s="12" t="s">
        <v>126</v>
      </c>
      <c r="BN57" s="12" t="s">
        <v>179</v>
      </c>
      <c r="BO57" s="130" t="s">
        <v>180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151</v>
      </c>
      <c r="E58" s="175">
        <v>70</v>
      </c>
      <c r="F58" s="133" t="s">
        <v>146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100</v>
      </c>
      <c r="J58" s="150">
        <v>74</v>
      </c>
      <c r="K58" s="150">
        <v>498.9</v>
      </c>
      <c r="L58" s="71" t="s">
        <v>100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199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153</v>
      </c>
      <c r="W58" s="134" t="s">
        <v>194</v>
      </c>
      <c r="X58" s="151" t="s">
        <v>105</v>
      </c>
      <c r="Y58" s="129" t="s">
        <v>183</v>
      </c>
      <c r="Z58" s="129"/>
      <c r="AA58" s="71" t="s">
        <v>100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329</v>
      </c>
      <c r="BK58" s="14" t="s">
        <v>330</v>
      </c>
      <c r="BL58" s="13"/>
      <c r="BM58" s="12" t="s">
        <v>149</v>
      </c>
      <c r="BN58" s="12" t="s">
        <v>197</v>
      </c>
      <c r="BO58" s="130" t="s">
        <v>198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276</v>
      </c>
      <c r="E59" s="175">
        <v>71</v>
      </c>
      <c r="F59" s="133" t="s">
        <v>277</v>
      </c>
      <c r="G59" s="8" t="str">
        <f>IF(D59="","*",VLOOKUP(F59,BS_ATIVIDADE[#All],3,FALSE))</f>
        <v>DETECÇÃO</v>
      </c>
      <c r="H59" s="134" t="s">
        <v>331</v>
      </c>
      <c r="I59" s="134" t="s">
        <v>315</v>
      </c>
      <c r="J59" s="150">
        <v>74</v>
      </c>
      <c r="K59" s="150">
        <v>301</v>
      </c>
      <c r="L59" s="71" t="s">
        <v>100</v>
      </c>
      <c r="M59" s="148" t="s">
        <v>332</v>
      </c>
      <c r="N59" s="148" t="s">
        <v>333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167</v>
      </c>
      <c r="W59" s="134" t="s">
        <v>280</v>
      </c>
      <c r="X59" s="151" t="s">
        <v>105</v>
      </c>
      <c r="Y59" s="129"/>
      <c r="Z59" s="129"/>
      <c r="AA59" s="71">
        <v>1</v>
      </c>
      <c r="AB59" s="59" t="s">
        <v>107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334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335</v>
      </c>
      <c r="BK59" s="14" t="s">
        <v>335</v>
      </c>
      <c r="BL59" s="13"/>
      <c r="BM59" s="12" t="s">
        <v>117</v>
      </c>
      <c r="BN59" s="12" t="s">
        <v>117</v>
      </c>
      <c r="BO59" s="130" t="s">
        <v>117</v>
      </c>
      <c r="BP59" s="14" t="s">
        <v>100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166</v>
      </c>
      <c r="E60" s="175">
        <v>72</v>
      </c>
      <c r="F60" s="133" t="s">
        <v>146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100</v>
      </c>
      <c r="J60" s="150">
        <v>74</v>
      </c>
      <c r="K60" s="150">
        <v>278.88900000000001</v>
      </c>
      <c r="L60" s="71" t="s">
        <v>100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336</v>
      </c>
      <c r="W60" s="134" t="s">
        <v>194</v>
      </c>
      <c r="X60" s="151" t="s">
        <v>105</v>
      </c>
      <c r="Y60" s="129" t="s">
        <v>183</v>
      </c>
      <c r="Z60" s="129"/>
      <c r="AA60" s="71" t="s">
        <v>100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337</v>
      </c>
      <c r="BK60" s="14" t="s">
        <v>338</v>
      </c>
      <c r="BL60" s="13"/>
      <c r="BM60" s="12" t="s">
        <v>126</v>
      </c>
      <c r="BN60" s="12" t="s">
        <v>127</v>
      </c>
      <c r="BO60" s="130" t="s">
        <v>180</v>
      </c>
      <c r="BP60" s="14" t="s">
        <v>100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213</v>
      </c>
      <c r="E61" s="175">
        <v>74</v>
      </c>
      <c r="F61" s="133" t="s">
        <v>214</v>
      </c>
      <c r="G61" s="8" t="str">
        <f>IF(D61="","*",VLOOKUP(F61,BS_ATIVIDADE[#All],3,FALSE))</f>
        <v>MODERNIZAÇÃO</v>
      </c>
      <c r="H61" s="148" t="s">
        <v>215</v>
      </c>
      <c r="I61" s="134" t="s">
        <v>215</v>
      </c>
      <c r="J61" s="150">
        <v>74</v>
      </c>
      <c r="K61" s="150">
        <v>244.9</v>
      </c>
      <c r="L61" s="71">
        <v>244.2</v>
      </c>
      <c r="M61" s="148" t="s">
        <v>269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270</v>
      </c>
      <c r="S61" s="170" t="s">
        <v>244</v>
      </c>
      <c r="T61" s="170" t="s">
        <v>271</v>
      </c>
      <c r="U61" s="188" t="s">
        <v>262</v>
      </c>
      <c r="V61" s="142" t="s">
        <v>272</v>
      </c>
      <c r="W61" s="134" t="s">
        <v>217</v>
      </c>
      <c r="X61" s="151" t="s">
        <v>154</v>
      </c>
      <c r="Y61" s="129" t="s">
        <v>177</v>
      </c>
      <c r="Z61" s="129"/>
      <c r="AA61" s="71" t="s">
        <v>273</v>
      </c>
      <c r="AB61" s="59" t="s">
        <v>107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339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340</v>
      </c>
      <c r="BK61" s="14" t="s">
        <v>341</v>
      </c>
      <c r="BL61" s="13"/>
      <c r="BM61" s="12" t="s">
        <v>342</v>
      </c>
      <c r="BN61" s="12" t="s">
        <v>343</v>
      </c>
      <c r="BO61" s="130" t="s">
        <v>344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157</v>
      </c>
      <c r="E62" s="175">
        <v>75</v>
      </c>
      <c r="F62" s="133" t="s">
        <v>345</v>
      </c>
      <c r="G62" s="8" t="str">
        <f>IF(D62="","*",VLOOKUP(F62,BS_ATIVIDADE[#All],3,FALSE))</f>
        <v>TRILHEIRO - DESCARGA</v>
      </c>
      <c r="H62" s="134" t="s">
        <v>346</v>
      </c>
      <c r="I62" s="134" t="s">
        <v>100</v>
      </c>
      <c r="J62" s="150">
        <v>74</v>
      </c>
      <c r="K62" s="150">
        <v>26.818999999999999</v>
      </c>
      <c r="L62" s="71" t="s">
        <v>100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204</v>
      </c>
      <c r="W62" s="134" t="s">
        <v>347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220</v>
      </c>
      <c r="E63" s="175">
        <v>76</v>
      </c>
      <c r="F63" s="133" t="s">
        <v>109</v>
      </c>
      <c r="G63" s="8" t="str">
        <f>IF(D63="","*",VLOOKUP(F63,BS_ATIVIDADE[#All],3,FALSE))</f>
        <v>OUTROS</v>
      </c>
      <c r="H63" s="134" t="s">
        <v>320</v>
      </c>
      <c r="I63" s="134" t="s">
        <v>348</v>
      </c>
      <c r="J63" s="150">
        <v>78</v>
      </c>
      <c r="K63" s="150">
        <v>275</v>
      </c>
      <c r="L63" s="71">
        <v>334</v>
      </c>
      <c r="M63" s="148" t="s">
        <v>349</v>
      </c>
      <c r="N63" s="148" t="s">
        <v>350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321</v>
      </c>
      <c r="W63" s="134" t="s">
        <v>351</v>
      </c>
      <c r="X63" s="151" t="s">
        <v>105</v>
      </c>
      <c r="Y63" s="129" t="s">
        <v>183</v>
      </c>
      <c r="Z63" s="129"/>
      <c r="AA63" s="71">
        <v>1</v>
      </c>
      <c r="AB63" s="59" t="s">
        <v>107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352</v>
      </c>
      <c r="BK63" s="14" t="s">
        <v>352</v>
      </c>
      <c r="BL63" s="13"/>
      <c r="BM63" s="12" t="s">
        <v>117</v>
      </c>
      <c r="BN63" s="12" t="s">
        <v>117</v>
      </c>
      <c r="BO63" s="130" t="s">
        <v>117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100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119</v>
      </c>
      <c r="E65" s="175">
        <v>82</v>
      </c>
      <c r="F65" s="133" t="s">
        <v>120</v>
      </c>
      <c r="G65" s="8" t="str">
        <f>IF(D65="","*",VLOOKUP(F65,BS_ATIVIDADE[#All],3,FALSE))</f>
        <v>MECANIZAÇÃO - SOCADORA</v>
      </c>
      <c r="H65" s="134" t="s">
        <v>121</v>
      </c>
      <c r="I65" s="134" t="s">
        <v>121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122</v>
      </c>
      <c r="W65" s="134" t="s">
        <v>123</v>
      </c>
      <c r="X65" s="151" t="s">
        <v>105</v>
      </c>
      <c r="Y65" s="129" t="s">
        <v>183</v>
      </c>
      <c r="Z65" s="129"/>
      <c r="AA65" s="71">
        <v>1</v>
      </c>
      <c r="AB65" s="59" t="s">
        <v>107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353</v>
      </c>
      <c r="BK65" s="14" t="s">
        <v>354</v>
      </c>
      <c r="BL65" s="13"/>
      <c r="BM65" s="12" t="s">
        <v>126</v>
      </c>
      <c r="BN65" s="12" t="s">
        <v>127</v>
      </c>
      <c r="BO65" s="130" t="s">
        <v>180</v>
      </c>
      <c r="BP65" s="14" t="s">
        <v>100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145</v>
      </c>
      <c r="E66" s="175">
        <v>83</v>
      </c>
      <c r="F66" s="133" t="s">
        <v>146</v>
      </c>
      <c r="G66" s="8" t="str">
        <f>IF(D66="","*",VLOOKUP(F66,BS_ATIVIDADE[#All],3,FALSE))</f>
        <v>SOLDA</v>
      </c>
      <c r="H66" s="134" t="s">
        <v>251</v>
      </c>
      <c r="I66" s="134" t="s">
        <v>100</v>
      </c>
      <c r="J66" s="150">
        <v>98</v>
      </c>
      <c r="K66" s="150">
        <v>548.16</v>
      </c>
      <c r="L66" s="71" t="s">
        <v>100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355</v>
      </c>
      <c r="W66" s="134" t="s">
        <v>194</v>
      </c>
      <c r="X66" s="151" t="s">
        <v>105</v>
      </c>
      <c r="Y66" s="129" t="s">
        <v>183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356</v>
      </c>
      <c r="BK66" s="14" t="s">
        <v>357</v>
      </c>
      <c r="BL66" s="13"/>
      <c r="BM66" s="12" t="s">
        <v>149</v>
      </c>
      <c r="BN66" s="12" t="s">
        <v>150</v>
      </c>
      <c r="BO66" s="130" t="s">
        <v>150</v>
      </c>
      <c r="BP66" s="14" t="s">
        <v>100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151</v>
      </c>
      <c r="E67" s="175">
        <v>85</v>
      </c>
      <c r="F67" s="133" t="s">
        <v>146</v>
      </c>
      <c r="G67" s="8" t="str">
        <f>IF(D67="","*",VLOOKUP(F67,BS_ATIVIDADE[#All],3,FALSE))</f>
        <v>SOLDA</v>
      </c>
      <c r="H67" s="134" t="s">
        <v>311</v>
      </c>
      <c r="I67" s="134" t="s">
        <v>100</v>
      </c>
      <c r="J67" s="150">
        <v>74</v>
      </c>
      <c r="K67" s="150">
        <v>430.26799999999997</v>
      </c>
      <c r="L67" s="71" t="s">
        <v>100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153</v>
      </c>
      <c r="W67" s="134" t="s">
        <v>194</v>
      </c>
      <c r="X67" s="151" t="s">
        <v>105</v>
      </c>
      <c r="Y67" s="129" t="s">
        <v>183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358</v>
      </c>
      <c r="BK67" s="14" t="s">
        <v>359</v>
      </c>
      <c r="BL67" s="13"/>
      <c r="BM67" s="12" t="s">
        <v>126</v>
      </c>
      <c r="BN67" s="12" t="s">
        <v>127</v>
      </c>
      <c r="BO67" s="130" t="s">
        <v>180</v>
      </c>
      <c r="BP67" s="14" t="s">
        <v>100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166</v>
      </c>
      <c r="E68" s="175">
        <v>86</v>
      </c>
      <c r="F68" s="133" t="s">
        <v>146</v>
      </c>
      <c r="G68" s="8" t="str">
        <f>IF(D68="","*",VLOOKUP(F68,BS_ATIVIDADE[#All],3,FALSE))</f>
        <v>SOLDA</v>
      </c>
      <c r="H68" s="134" t="s">
        <v>266</v>
      </c>
      <c r="I68" s="134" t="s">
        <v>100</v>
      </c>
      <c r="J68" s="150">
        <v>74</v>
      </c>
      <c r="K68" s="150">
        <v>280.5</v>
      </c>
      <c r="L68" s="71" t="s">
        <v>100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211</v>
      </c>
      <c r="W68" s="134" t="s">
        <v>194</v>
      </c>
      <c r="X68" s="151" t="s">
        <v>105</v>
      </c>
      <c r="Y68" s="129" t="s">
        <v>183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360</v>
      </c>
      <c r="BK68" s="14" t="s">
        <v>361</v>
      </c>
      <c r="BL68" s="13"/>
      <c r="BM68" s="12" t="s">
        <v>126</v>
      </c>
      <c r="BN68" s="12" t="s">
        <v>127</v>
      </c>
      <c r="BO68" s="130" t="s">
        <v>180</v>
      </c>
      <c r="BP68" s="14" t="s">
        <v>100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362</v>
      </c>
      <c r="E69" s="175">
        <v>87</v>
      </c>
      <c r="F69" s="133" t="s">
        <v>363</v>
      </c>
      <c r="G69" s="8" t="str">
        <f>IF(D69="","*",VLOOKUP(F69,BS_ATIVIDADE[#All],3,FALSE))</f>
        <v>MODERNIZAÇÃO</v>
      </c>
      <c r="H69" s="134" t="s">
        <v>364</v>
      </c>
      <c r="I69" s="134" t="s">
        <v>364</v>
      </c>
      <c r="J69" s="150">
        <v>74</v>
      </c>
      <c r="K69" s="150">
        <v>174</v>
      </c>
      <c r="L69" s="71">
        <v>175</v>
      </c>
      <c r="M69" s="148" t="s">
        <v>365</v>
      </c>
      <c r="N69" s="148" t="s">
        <v>366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272</v>
      </c>
      <c r="W69" s="134" t="s">
        <v>367</v>
      </c>
      <c r="X69" s="151" t="s">
        <v>174</v>
      </c>
      <c r="Y69" s="129" t="s">
        <v>183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368</v>
      </c>
      <c r="BK69" s="14" t="s">
        <v>369</v>
      </c>
      <c r="BL69" s="13"/>
      <c r="BM69" s="12" t="s">
        <v>117</v>
      </c>
      <c r="BN69" s="12" t="s">
        <v>117</v>
      </c>
      <c r="BO69" s="130" t="s">
        <v>117</v>
      </c>
      <c r="BP69" s="14" t="s">
        <v>100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119</v>
      </c>
      <c r="E70" s="175">
        <v>88</v>
      </c>
      <c r="F70" s="133" t="s">
        <v>120</v>
      </c>
      <c r="G70" s="8" t="str">
        <f>IF(D70="","*",VLOOKUP(F70,BS_ATIVIDADE[#All],3,FALSE))</f>
        <v>MECANIZAÇÃO - SOCADORA</v>
      </c>
      <c r="H70" s="134" t="s">
        <v>121</v>
      </c>
      <c r="I70" s="134" t="s">
        <v>121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122</v>
      </c>
      <c r="W70" s="134" t="s">
        <v>123</v>
      </c>
      <c r="X70" s="151" t="s">
        <v>105</v>
      </c>
      <c r="Y70" s="129" t="s">
        <v>183</v>
      </c>
      <c r="Z70" s="129"/>
      <c r="AA70" s="71">
        <v>1</v>
      </c>
      <c r="AB70" s="59" t="s">
        <v>107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370</v>
      </c>
      <c r="BK70" s="14" t="s">
        <v>371</v>
      </c>
      <c r="BL70" s="13"/>
      <c r="BM70" s="12" t="s">
        <v>126</v>
      </c>
      <c r="BN70" s="12" t="s">
        <v>127</v>
      </c>
      <c r="BO70" s="130" t="s">
        <v>180</v>
      </c>
      <c r="BP70" s="14" t="s">
        <v>100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362</v>
      </c>
      <c r="E71" s="175">
        <v>87</v>
      </c>
      <c r="F71" s="133" t="s">
        <v>363</v>
      </c>
      <c r="G71" s="8" t="s">
        <v>372</v>
      </c>
      <c r="H71" s="134" t="s">
        <v>364</v>
      </c>
      <c r="I71" s="134" t="s">
        <v>364</v>
      </c>
      <c r="J71" s="150">
        <v>74</v>
      </c>
      <c r="K71" s="150">
        <v>173</v>
      </c>
      <c r="L71" s="71">
        <v>174</v>
      </c>
      <c r="M71" s="148" t="s">
        <v>365</v>
      </c>
      <c r="N71" s="148" t="s">
        <v>366</v>
      </c>
      <c r="O71" s="134">
        <v>0.375</v>
      </c>
      <c r="P71" s="134">
        <v>6.25E-2</v>
      </c>
      <c r="Q71" s="71">
        <v>500</v>
      </c>
      <c r="R71" s="9" t="s">
        <v>243</v>
      </c>
      <c r="S71" s="170" t="s">
        <v>244</v>
      </c>
      <c r="T71" s="170" t="s">
        <v>271</v>
      </c>
      <c r="U71" s="188" t="s">
        <v>262</v>
      </c>
      <c r="V71" s="142" t="s">
        <v>272</v>
      </c>
      <c r="W71" s="134" t="s">
        <v>367</v>
      </c>
      <c r="X71" s="151" t="s">
        <v>174</v>
      </c>
      <c r="Y71" s="129" t="s">
        <v>183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373</v>
      </c>
      <c r="BK71" s="14" t="s">
        <v>374</v>
      </c>
      <c r="BL71" s="13"/>
      <c r="BM71" s="12" t="s">
        <v>117</v>
      </c>
      <c r="BN71" s="12" t="s">
        <v>117</v>
      </c>
      <c r="BO71" s="130" t="s">
        <v>117</v>
      </c>
      <c r="BP71" s="14" t="s">
        <v>100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119</v>
      </c>
      <c r="E73" s="175">
        <v>90</v>
      </c>
      <c r="F73" s="133" t="s">
        <v>120</v>
      </c>
      <c r="G73" s="8" t="str">
        <f>IF(D73="","*",VLOOKUP(F73,BS_ATIVIDADE[#All],3,FALSE))</f>
        <v>MECANIZAÇÃO - SOCADORA</v>
      </c>
      <c r="H73" s="134" t="s">
        <v>121</v>
      </c>
      <c r="I73" s="134" t="s">
        <v>121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122</v>
      </c>
      <c r="W73" s="134" t="s">
        <v>123</v>
      </c>
      <c r="X73" s="151" t="s">
        <v>105</v>
      </c>
      <c r="Y73" s="129"/>
      <c r="Z73" s="129"/>
      <c r="AA73" s="71">
        <v>1</v>
      </c>
      <c r="AB73" s="59" t="s">
        <v>107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375</v>
      </c>
      <c r="BK73" s="14" t="s">
        <v>375</v>
      </c>
      <c r="BL73" s="13"/>
      <c r="BM73" s="12" t="s">
        <v>126</v>
      </c>
      <c r="BN73" s="12" t="s">
        <v>127</v>
      </c>
      <c r="BO73" s="130" t="s">
        <v>128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96</v>
      </c>
      <c r="E74" s="175">
        <v>91</v>
      </c>
      <c r="F74" s="133" t="s">
        <v>130</v>
      </c>
      <c r="G74" s="8" t="str">
        <f>IF(D74="","*",VLOOKUP(F74,BS_ATIVIDADE[#All],3,FALSE))</f>
        <v>PEDRA</v>
      </c>
      <c r="H74" s="134" t="s">
        <v>99</v>
      </c>
      <c r="I74" s="134" t="s">
        <v>98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181</v>
      </c>
      <c r="W74" s="134" t="s">
        <v>182</v>
      </c>
      <c r="X74" s="151" t="s">
        <v>105</v>
      </c>
      <c r="Y74" s="129"/>
      <c r="Z74" s="129"/>
      <c r="AA74" s="71">
        <v>2</v>
      </c>
      <c r="AB74" s="59" t="s">
        <v>107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128</v>
      </c>
      <c r="BK74" s="14" t="s">
        <v>128</v>
      </c>
      <c r="BL74" s="13"/>
      <c r="BM74" s="12" t="s">
        <v>126</v>
      </c>
      <c r="BN74" s="12" t="s">
        <v>127</v>
      </c>
      <c r="BO74" s="130" t="s">
        <v>128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145</v>
      </c>
      <c r="E75" s="175">
        <v>92</v>
      </c>
      <c r="F75" s="133" t="s">
        <v>146</v>
      </c>
      <c r="G75" s="8" t="str">
        <f>IF(D75="","*",VLOOKUP(F75,BS_ATIVIDADE[#All],3,FALSE))</f>
        <v>SOLDA</v>
      </c>
      <c r="H75" s="134" t="s">
        <v>376</v>
      </c>
      <c r="I75" s="134" t="s">
        <v>100</v>
      </c>
      <c r="J75" s="150">
        <v>98</v>
      </c>
      <c r="K75" s="150">
        <v>548.16</v>
      </c>
      <c r="L75" s="71" t="s">
        <v>100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377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193</v>
      </c>
      <c r="W75" s="134" t="s">
        <v>378</v>
      </c>
      <c r="X75" s="151" t="s">
        <v>105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379</v>
      </c>
      <c r="BK75" s="14" t="s">
        <v>379</v>
      </c>
      <c r="BL75" s="13"/>
      <c r="BM75" s="12" t="s">
        <v>149</v>
      </c>
      <c r="BN75" s="12" t="s">
        <v>150</v>
      </c>
      <c r="BO75" s="130" t="s">
        <v>150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151</v>
      </c>
      <c r="E76" s="175">
        <v>93</v>
      </c>
      <c r="F76" s="133" t="s">
        <v>146</v>
      </c>
      <c r="G76" s="8" t="str">
        <f>IF(D76="","*",VLOOKUP(F76,BS_ATIVIDADE[#All],3,FALSE))</f>
        <v>SOLDA</v>
      </c>
      <c r="H76" s="134" t="s">
        <v>100</v>
      </c>
      <c r="I76" s="134" t="s">
        <v>100</v>
      </c>
      <c r="J76" s="150">
        <v>74</v>
      </c>
      <c r="K76" s="150">
        <v>430.26799999999997</v>
      </c>
      <c r="L76" s="71" t="s">
        <v>100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153</v>
      </c>
      <c r="W76" s="134" t="s">
        <v>194</v>
      </c>
      <c r="X76" s="151" t="s">
        <v>105</v>
      </c>
      <c r="Y76" s="129"/>
      <c r="Z76" s="129"/>
      <c r="AA76" s="71">
        <v>1</v>
      </c>
      <c r="AB76" s="59" t="s">
        <v>107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380</v>
      </c>
      <c r="BK76" s="14" t="s">
        <v>380</v>
      </c>
      <c r="BL76" s="13"/>
      <c r="BM76" s="12" t="s">
        <v>149</v>
      </c>
      <c r="BN76" s="12" t="s">
        <v>150</v>
      </c>
      <c r="BO76" s="130" t="s">
        <v>150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276</v>
      </c>
      <c r="E77" s="175">
        <v>93</v>
      </c>
      <c r="F77" s="133" t="s">
        <v>277</v>
      </c>
      <c r="G77" s="8" t="str">
        <f>IF(D77="","*",VLOOKUP(F77,BS_ATIVIDADE[#All],3,FALSE))</f>
        <v>DETECÇÃO</v>
      </c>
      <c r="H77" s="134" t="s">
        <v>381</v>
      </c>
      <c r="I77" s="134" t="s">
        <v>382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167</v>
      </c>
      <c r="W77" s="134" t="s">
        <v>280</v>
      </c>
      <c r="X77" s="151" t="s">
        <v>105</v>
      </c>
      <c r="Y77" s="129"/>
      <c r="Z77" s="129"/>
      <c r="AA77" s="71">
        <v>1</v>
      </c>
      <c r="AB77" s="59" t="s">
        <v>107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383</v>
      </c>
      <c r="BK77" s="14" t="s">
        <v>384</v>
      </c>
      <c r="BL77" s="13"/>
      <c r="BM77" s="12" t="s">
        <v>117</v>
      </c>
      <c r="BN77" s="12" t="s">
        <v>117</v>
      </c>
      <c r="BO77" s="130" t="s">
        <v>117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166</v>
      </c>
      <c r="E78" s="175">
        <v>94</v>
      </c>
      <c r="F78" s="133" t="s">
        <v>146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100</v>
      </c>
      <c r="J78" s="150">
        <v>74</v>
      </c>
      <c r="K78" s="150">
        <v>280.5</v>
      </c>
      <c r="L78" s="71" t="s">
        <v>100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211</v>
      </c>
      <c r="W78" s="134" t="s">
        <v>194</v>
      </c>
      <c r="X78" s="151" t="s">
        <v>105</v>
      </c>
      <c r="Y78" s="129"/>
      <c r="Z78" s="129"/>
      <c r="AA78" s="71" t="s">
        <v>100</v>
      </c>
      <c r="AB78" s="59" t="s">
        <v>100</v>
      </c>
      <c r="AC78" s="59" t="s">
        <v>100</v>
      </c>
      <c r="AD78" s="134" t="s">
        <v>100</v>
      </c>
      <c r="AE78" s="71" t="s">
        <v>100</v>
      </c>
      <c r="AF78" s="71" t="s">
        <v>100</v>
      </c>
      <c r="AG78" s="71" t="s">
        <v>100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385</v>
      </c>
      <c r="BK78" s="14" t="s">
        <v>386</v>
      </c>
      <c r="BL78" s="13"/>
      <c r="BM78" s="12" t="s">
        <v>149</v>
      </c>
      <c r="BN78" s="12" t="s">
        <v>150</v>
      </c>
      <c r="BO78" s="130" t="s">
        <v>150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213</v>
      </c>
      <c r="E79" s="175">
        <v>95</v>
      </c>
      <c r="F79" s="133" t="s">
        <v>387</v>
      </c>
      <c r="G79" s="8" t="str">
        <f>IF(D79="","*",VLOOKUP(F79,BS_ATIVIDADE[#All],3,FALSE))</f>
        <v>MODERNIZAÇÃO</v>
      </c>
      <c r="H79" s="134" t="s">
        <v>215</v>
      </c>
      <c r="I79" s="134" t="s">
        <v>215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272</v>
      </c>
      <c r="W79" s="134" t="s">
        <v>388</v>
      </c>
      <c r="X79" s="151" t="s">
        <v>105</v>
      </c>
      <c r="Y79" s="129"/>
      <c r="Z79" s="129"/>
      <c r="AA79" s="71" t="s">
        <v>273</v>
      </c>
      <c r="AB79" s="59" t="s">
        <v>107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389</v>
      </c>
      <c r="BK79" s="14" t="s">
        <v>390</v>
      </c>
      <c r="BL79" s="13"/>
      <c r="BM79" s="12" t="s">
        <v>126</v>
      </c>
      <c r="BN79" s="12" t="s">
        <v>127</v>
      </c>
      <c r="BO79" s="130" t="s">
        <v>128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362</v>
      </c>
      <c r="E80" s="175">
        <v>87</v>
      </c>
      <c r="F80" s="133" t="s">
        <v>363</v>
      </c>
      <c r="G80" s="8" t="str">
        <f>IF(D80="","*",VLOOKUP(F80,BS_ATIVIDADE[#All],3,FALSE))</f>
        <v>MODERNIZAÇÃO</v>
      </c>
      <c r="H80" s="134" t="s">
        <v>391</v>
      </c>
      <c r="I80" s="134" t="s">
        <v>391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272</v>
      </c>
      <c r="W80" s="134" t="s">
        <v>367</v>
      </c>
      <c r="X80" s="151" t="s">
        <v>105</v>
      </c>
      <c r="Y80" s="129"/>
      <c r="Z80" s="129"/>
      <c r="AA80" s="71">
        <v>1</v>
      </c>
      <c r="AB80" s="59" t="s">
        <v>107</v>
      </c>
      <c r="AC80" s="59"/>
      <c r="AD80" s="134">
        <v>0.29166666666666669</v>
      </c>
      <c r="AE80" s="71">
        <v>6066</v>
      </c>
      <c r="AF80" s="71" t="s">
        <v>100</v>
      </c>
      <c r="AG80" s="71" t="s">
        <v>100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392</v>
      </c>
      <c r="BK80" s="14" t="s">
        <v>392</v>
      </c>
      <c r="BL80" s="13"/>
      <c r="BM80" s="12" t="s">
        <v>342</v>
      </c>
      <c r="BN80" s="12" t="s">
        <v>343</v>
      </c>
      <c r="BO80" s="130" t="s">
        <v>393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394</v>
      </c>
      <c r="E81" s="175">
        <v>99</v>
      </c>
      <c r="F81" s="133" t="s">
        <v>171</v>
      </c>
      <c r="G81" s="8" t="str">
        <f>IF(D81="","*",VLOOKUP(F81,BS_ATIVIDADE[#All],3,FALSE))</f>
        <v>TRILHO - SUBSTITUIÇÂO</v>
      </c>
      <c r="H81" s="134" t="s">
        <v>100</v>
      </c>
      <c r="I81" s="134" t="s">
        <v>100</v>
      </c>
      <c r="J81" s="150">
        <v>74</v>
      </c>
      <c r="K81" s="150">
        <v>54.53</v>
      </c>
      <c r="L81" s="71" t="s">
        <v>100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395</v>
      </c>
      <c r="W81" s="134" t="s">
        <v>173</v>
      </c>
      <c r="X81" s="151" t="s">
        <v>105</v>
      </c>
      <c r="Y81" s="129"/>
      <c r="Z81" s="129"/>
      <c r="AA81" s="71" t="s">
        <v>100</v>
      </c>
      <c r="AB81" s="59" t="s">
        <v>100</v>
      </c>
      <c r="AC81" s="59"/>
      <c r="AD81" s="134" t="s">
        <v>100</v>
      </c>
      <c r="AE81" s="71" t="s">
        <v>100</v>
      </c>
      <c r="AF81" s="71" t="s">
        <v>100</v>
      </c>
      <c r="AG81" s="71" t="s">
        <v>100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396</v>
      </c>
      <c r="BK81" s="14" t="s">
        <v>396</v>
      </c>
      <c r="BL81" s="13"/>
      <c r="BM81" s="12" t="s">
        <v>397</v>
      </c>
      <c r="BN81" s="12" t="s">
        <v>343</v>
      </c>
      <c r="BO81" s="130" t="s">
        <v>344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398</v>
      </c>
      <c r="E82" s="175">
        <v>100</v>
      </c>
      <c r="F82" s="133" t="s">
        <v>97</v>
      </c>
      <c r="G82" s="8" t="str">
        <f>IF(D82="","*",VLOOKUP(F82,BS_ATIVIDADE[#All],3,FALSE))</f>
        <v>OUTROS</v>
      </c>
      <c r="H82" s="134" t="s">
        <v>399</v>
      </c>
      <c r="I82" s="134" t="s">
        <v>400</v>
      </c>
      <c r="J82" s="150">
        <v>101</v>
      </c>
      <c r="K82" s="150">
        <v>721</v>
      </c>
      <c r="L82" s="71" t="s">
        <v>100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401</v>
      </c>
      <c r="W82" s="134" t="s">
        <v>402</v>
      </c>
      <c r="X82" s="151" t="s">
        <v>174</v>
      </c>
      <c r="Y82" s="129"/>
      <c r="Z82" s="129"/>
      <c r="AA82" s="71">
        <v>1</v>
      </c>
      <c r="AB82" s="59" t="s">
        <v>107</v>
      </c>
      <c r="AC82" s="59" t="s">
        <v>403</v>
      </c>
      <c r="AD82" s="134">
        <v>0.91666666666666663</v>
      </c>
      <c r="AE82" s="71">
        <v>6245</v>
      </c>
      <c r="AF82" s="71">
        <v>6246</v>
      </c>
      <c r="AG82" s="71" t="s">
        <v>100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404</v>
      </c>
      <c r="BK82" s="14" t="s">
        <v>404</v>
      </c>
      <c r="BL82" s="13"/>
      <c r="BM82" s="12" t="s">
        <v>117</v>
      </c>
      <c r="BN82" s="12" t="s">
        <v>117</v>
      </c>
      <c r="BO82" s="130" t="s">
        <v>117</v>
      </c>
      <c r="BP82" s="14" t="s">
        <v>100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283</v>
      </c>
      <c r="E83" s="175">
        <v>101</v>
      </c>
      <c r="F83" s="133" t="s">
        <v>171</v>
      </c>
      <c r="G83" s="8" t="str">
        <f>IF(D83="","*",VLOOKUP(F83,BS_ATIVIDADE[#All],3,FALSE))</f>
        <v>TRILHO - SUBSTITUIÇÂO</v>
      </c>
      <c r="H83" s="134" t="s">
        <v>405</v>
      </c>
      <c r="I83" s="134" t="s">
        <v>100</v>
      </c>
      <c r="J83" s="150">
        <v>101</v>
      </c>
      <c r="K83" s="150">
        <v>1519.6</v>
      </c>
      <c r="L83" s="71" t="s">
        <v>100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406</v>
      </c>
      <c r="W83" s="134" t="s">
        <v>194</v>
      </c>
      <c r="X83" s="151" t="s">
        <v>105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407</v>
      </c>
      <c r="BK83" s="14" t="s">
        <v>408</v>
      </c>
      <c r="BL83" s="13"/>
      <c r="BM83" s="12" t="s">
        <v>117</v>
      </c>
      <c r="BN83" s="12" t="s">
        <v>117</v>
      </c>
      <c r="BO83" s="130" t="s">
        <v>117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119</v>
      </c>
      <c r="E84" s="175">
        <v>102</v>
      </c>
      <c r="F84" s="133" t="s">
        <v>120</v>
      </c>
      <c r="G84" s="8" t="str">
        <f>IF(D84="","*",VLOOKUP(F84,BS_ATIVIDADE[#All],3,FALSE))</f>
        <v>MECANIZAÇÃO - SOCADORA</v>
      </c>
      <c r="H84" s="134" t="s">
        <v>121</v>
      </c>
      <c r="I84" s="134" t="s">
        <v>121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122</v>
      </c>
      <c r="W84" s="220" t="s">
        <v>409</v>
      </c>
      <c r="X84" s="151" t="s">
        <v>154</v>
      </c>
      <c r="Y84" s="129" t="s">
        <v>177</v>
      </c>
      <c r="Z84" s="129"/>
      <c r="AA84" s="71">
        <v>1</v>
      </c>
      <c r="AB84" s="59" t="s">
        <v>107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410</v>
      </c>
      <c r="BK84" s="14" t="s">
        <v>411</v>
      </c>
      <c r="BL84" s="13"/>
      <c r="BM84" s="12" t="s">
        <v>117</v>
      </c>
      <c r="BN84" s="12" t="s">
        <v>117</v>
      </c>
      <c r="BO84" s="130" t="s">
        <v>117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96</v>
      </c>
      <c r="E85" s="175">
        <v>103</v>
      </c>
      <c r="F85" s="133" t="s">
        <v>130</v>
      </c>
      <c r="G85" s="8" t="str">
        <f>IF(D85="","*",VLOOKUP(F85,BS_ATIVIDADE[#All],3,FALSE))</f>
        <v>PEDRA</v>
      </c>
      <c r="H85" s="134" t="s">
        <v>99</v>
      </c>
      <c r="I85" s="134" t="s">
        <v>98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181</v>
      </c>
      <c r="W85" s="134" t="s">
        <v>182</v>
      </c>
      <c r="X85" s="151" t="s">
        <v>105</v>
      </c>
      <c r="Y85" s="129" t="s">
        <v>183</v>
      </c>
      <c r="Z85" s="129"/>
      <c r="AA85" s="71">
        <v>2</v>
      </c>
      <c r="AB85" s="59" t="s">
        <v>107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412</v>
      </c>
      <c r="BK85" s="14" t="s">
        <v>413</v>
      </c>
      <c r="BL85" s="13"/>
      <c r="BM85" s="12" t="s">
        <v>117</v>
      </c>
      <c r="BN85" s="12" t="s">
        <v>117</v>
      </c>
      <c r="BO85" s="130" t="s">
        <v>117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100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145</v>
      </c>
      <c r="E87" s="175">
        <v>105</v>
      </c>
      <c r="F87" s="133" t="s">
        <v>146</v>
      </c>
      <c r="G87" s="8" t="str">
        <f>IF(D87="","*",VLOOKUP(F87,BS_ATIVIDADE[#All],3,FALSE))</f>
        <v>SOLDA</v>
      </c>
      <c r="H87" s="134" t="s">
        <v>376</v>
      </c>
      <c r="I87" s="134" t="s">
        <v>100</v>
      </c>
      <c r="J87" s="150">
        <v>98</v>
      </c>
      <c r="K87" s="150">
        <v>548.16</v>
      </c>
      <c r="L87" s="71" t="s">
        <v>100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377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193</v>
      </c>
      <c r="W87" s="134" t="s">
        <v>194</v>
      </c>
      <c r="X87" s="151" t="s">
        <v>105</v>
      </c>
      <c r="Y87" s="129" t="s">
        <v>183</v>
      </c>
      <c r="Z87" s="129"/>
      <c r="AA87" s="71" t="s">
        <v>100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414</v>
      </c>
      <c r="BK87" s="14" t="s">
        <v>414</v>
      </c>
      <c r="BL87" s="13"/>
      <c r="BM87" s="12" t="s">
        <v>149</v>
      </c>
      <c r="BN87" s="12" t="s">
        <v>150</v>
      </c>
      <c r="BO87" s="130" t="s">
        <v>150</v>
      </c>
      <c r="BP87" s="14" t="s">
        <v>100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151</v>
      </c>
      <c r="E88" s="175">
        <v>106</v>
      </c>
      <c r="F88" s="133" t="s">
        <v>146</v>
      </c>
      <c r="G88" s="8" t="str">
        <f>IF(D88="","*",VLOOKUP(F88,BS_ATIVIDADE[#All],3,FALSE))</f>
        <v>SOLDA</v>
      </c>
      <c r="H88" s="134" t="s">
        <v>311</v>
      </c>
      <c r="I88" s="134" t="s">
        <v>100</v>
      </c>
      <c r="J88" s="150">
        <v>74</v>
      </c>
      <c r="K88" s="150">
        <v>430.26799999999997</v>
      </c>
      <c r="L88" s="71" t="s">
        <v>100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153</v>
      </c>
      <c r="W88" s="134" t="s">
        <v>194</v>
      </c>
      <c r="X88" s="151" t="s">
        <v>154</v>
      </c>
      <c r="Y88" s="129" t="s">
        <v>177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414</v>
      </c>
      <c r="BK88" s="14" t="s">
        <v>414</v>
      </c>
      <c r="BL88" s="13"/>
      <c r="BM88" s="12" t="s">
        <v>149</v>
      </c>
      <c r="BN88" s="12" t="s">
        <v>150</v>
      </c>
      <c r="BO88" s="130" t="s">
        <v>150</v>
      </c>
      <c r="BP88" s="14" t="s">
        <v>100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100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100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100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213</v>
      </c>
      <c r="E92" s="175">
        <v>110</v>
      </c>
      <c r="F92" s="133" t="s">
        <v>387</v>
      </c>
      <c r="G92" s="8" t="str">
        <f>IF(D92="","*",VLOOKUP(F92,BS_ATIVIDADE[#All],3,FALSE))</f>
        <v>MODERNIZAÇÃO</v>
      </c>
      <c r="H92" s="134" t="s">
        <v>334</v>
      </c>
      <c r="I92" s="134" t="s">
        <v>215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272</v>
      </c>
      <c r="W92" s="134" t="s">
        <v>415</v>
      </c>
      <c r="X92" s="151" t="s">
        <v>154</v>
      </c>
      <c r="Y92" s="129" t="s">
        <v>177</v>
      </c>
      <c r="Z92" s="129"/>
      <c r="AA92" s="71" t="s">
        <v>273</v>
      </c>
      <c r="AB92" s="59" t="s">
        <v>107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416</v>
      </c>
      <c r="BK92" s="14" t="s">
        <v>417</v>
      </c>
      <c r="BL92" s="13"/>
      <c r="BM92" s="12" t="s">
        <v>117</v>
      </c>
      <c r="BN92" s="12" t="s">
        <v>117</v>
      </c>
      <c r="BO92" s="130" t="s">
        <v>117</v>
      </c>
      <c r="BP92" s="14" t="s">
        <v>100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100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107</v>
      </c>
      <c r="AC93" s="59"/>
      <c r="AD93" s="134">
        <v>0.29166666666666669</v>
      </c>
      <c r="AE93" s="71">
        <v>6066</v>
      </c>
      <c r="AF93" s="71" t="s">
        <v>100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362</v>
      </c>
      <c r="E94" s="175">
        <v>112</v>
      </c>
      <c r="F94" s="133" t="s">
        <v>363</v>
      </c>
      <c r="G94" s="8" t="str">
        <f>IF(D94="","*",VLOOKUP(F94,BS_ATIVIDADE[#All],3,FALSE))</f>
        <v>MODERNIZAÇÃO</v>
      </c>
      <c r="H94" s="134" t="s">
        <v>391</v>
      </c>
      <c r="I94" s="134" t="s">
        <v>391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272</v>
      </c>
      <c r="W94" s="134" t="s">
        <v>367</v>
      </c>
      <c r="X94" s="151" t="s">
        <v>105</v>
      </c>
      <c r="Y94" s="129" t="s">
        <v>183</v>
      </c>
      <c r="Z94" s="129"/>
      <c r="AA94" s="71">
        <v>1</v>
      </c>
      <c r="AB94" s="59" t="s">
        <v>107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418</v>
      </c>
      <c r="BK94" s="14" t="s">
        <v>418</v>
      </c>
      <c r="BL94" s="13"/>
      <c r="BM94" s="12" t="s">
        <v>117</v>
      </c>
      <c r="BN94" s="12" t="s">
        <v>117</v>
      </c>
      <c r="BO94" s="130" t="s">
        <v>117</v>
      </c>
      <c r="BP94" s="14" t="s">
        <v>100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100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166</v>
      </c>
      <c r="E96" s="175">
        <v>114</v>
      </c>
      <c r="F96" s="133" t="s">
        <v>146</v>
      </c>
      <c r="G96" s="8" t="str">
        <f>IF(D96="","*",VLOOKUP(F96,BS_ATIVIDADE[#All],3,FALSE))</f>
        <v>SOLDA</v>
      </c>
      <c r="H96" s="134" t="s">
        <v>419</v>
      </c>
      <c r="I96" s="134" t="s">
        <v>100</v>
      </c>
      <c r="J96" s="150">
        <v>74</v>
      </c>
      <c r="K96" s="150">
        <v>54.53</v>
      </c>
      <c r="L96" s="71" t="s">
        <v>100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211</v>
      </c>
      <c r="W96" s="134" t="s">
        <v>194</v>
      </c>
      <c r="X96" s="151" t="s">
        <v>105</v>
      </c>
      <c r="Y96" s="129" t="s">
        <v>183</v>
      </c>
      <c r="Z96" s="129"/>
      <c r="AA96" s="71" t="s">
        <v>100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420</v>
      </c>
      <c r="BK96" s="14" t="s">
        <v>421</v>
      </c>
      <c r="BL96" s="13"/>
      <c r="BM96" s="12" t="s">
        <v>149</v>
      </c>
      <c r="BN96" s="12" t="s">
        <v>150</v>
      </c>
      <c r="BO96" s="130" t="s">
        <v>150</v>
      </c>
      <c r="BP96" s="14" t="s">
        <v>100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157</v>
      </c>
      <c r="E97" s="175">
        <v>115</v>
      </c>
      <c r="F97" s="133" t="s">
        <v>345</v>
      </c>
      <c r="G97" s="8" t="str">
        <f>IF(D97="","*",VLOOKUP(F97,BS_ATIVIDADE[#All],3,FALSE))</f>
        <v>TRILHEIRO - DESCARGA</v>
      </c>
      <c r="H97" s="134" t="s">
        <v>159</v>
      </c>
      <c r="I97" s="134" t="s">
        <v>100</v>
      </c>
      <c r="J97" s="150">
        <v>74</v>
      </c>
      <c r="K97" s="150">
        <v>26.8</v>
      </c>
      <c r="L97" s="71" t="s">
        <v>100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204</v>
      </c>
      <c r="W97" s="220" t="s">
        <v>422</v>
      </c>
      <c r="X97" s="151" t="s">
        <v>105</v>
      </c>
      <c r="Y97" s="129" t="s">
        <v>183</v>
      </c>
      <c r="Z97" s="129"/>
      <c r="AA97" s="71">
        <v>2</v>
      </c>
      <c r="AB97" s="59" t="s">
        <v>206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423</v>
      </c>
      <c r="BK97" s="14" t="s">
        <v>424</v>
      </c>
      <c r="BL97" s="13"/>
      <c r="BM97" s="12" t="s">
        <v>117</v>
      </c>
      <c r="BN97" s="12" t="s">
        <v>117</v>
      </c>
      <c r="BO97" s="130" t="s">
        <v>117</v>
      </c>
      <c r="BP97" s="14" t="s">
        <v>100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276</v>
      </c>
      <c r="E98" s="175">
        <v>116</v>
      </c>
      <c r="F98" s="133" t="s">
        <v>277</v>
      </c>
      <c r="G98" s="8" t="str">
        <f>IF(D98="","*",VLOOKUP(F98,BS_ATIVIDADE[#All],3,FALSE))</f>
        <v>DETECÇÃO</v>
      </c>
      <c r="H98" s="134" t="s">
        <v>278</v>
      </c>
      <c r="I98" s="134" t="s">
        <v>382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167</v>
      </c>
      <c r="W98" s="134" t="s">
        <v>280</v>
      </c>
      <c r="X98" s="151" t="s">
        <v>105</v>
      </c>
      <c r="Y98" s="129" t="s">
        <v>183</v>
      </c>
      <c r="Z98" s="129"/>
      <c r="AA98" s="71">
        <v>1</v>
      </c>
      <c r="AB98" s="59" t="s">
        <v>107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425</v>
      </c>
      <c r="BK98" s="14" t="s">
        <v>426</v>
      </c>
      <c r="BL98" s="13"/>
      <c r="BM98" s="12" t="s">
        <v>117</v>
      </c>
      <c r="BN98" s="12" t="s">
        <v>117</v>
      </c>
      <c r="BO98" s="130" t="s">
        <v>117</v>
      </c>
      <c r="BP98" s="14" t="s">
        <v>100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170</v>
      </c>
      <c r="E99" s="175">
        <v>117</v>
      </c>
      <c r="F99" s="133" t="s">
        <v>146</v>
      </c>
      <c r="G99" s="8" t="str">
        <f>IF(D99="","*",VLOOKUP(F99,BS_ATIVIDADE[#All],3,FALSE))</f>
        <v>SOLDA</v>
      </c>
      <c r="H99" s="134" t="s">
        <v>100</v>
      </c>
      <c r="I99" s="134" t="s">
        <v>100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406</v>
      </c>
      <c r="W99" s="134" t="s">
        <v>194</v>
      </c>
      <c r="X99" s="151" t="s">
        <v>174</v>
      </c>
      <c r="Y99" s="129"/>
      <c r="Z99" s="129"/>
      <c r="AA99" s="71"/>
      <c r="AB99" s="59"/>
      <c r="AC99" s="59"/>
      <c r="AD99" s="134" t="s">
        <v>100</v>
      </c>
      <c r="AE99" s="71" t="s">
        <v>100</v>
      </c>
      <c r="AF99" s="71" t="s">
        <v>100</v>
      </c>
      <c r="AG99" s="71"/>
      <c r="AH99" s="42" t="s">
        <v>100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427</v>
      </c>
      <c r="BK99" s="14" t="s">
        <v>427</v>
      </c>
      <c r="BL99" s="13"/>
      <c r="BM99" s="12" t="s">
        <v>117</v>
      </c>
      <c r="BN99" s="12" t="s">
        <v>117</v>
      </c>
      <c r="BO99" s="130" t="s">
        <v>117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228</v>
      </c>
      <c r="E100" s="175">
        <v>118</v>
      </c>
      <c r="F100" s="133" t="s">
        <v>428</v>
      </c>
      <c r="G100" s="8" t="str">
        <f>IF(D100="","*",VLOOKUP(F100,BS_ATIVIDADE[#All],3,FALSE))</f>
        <v>OUTROS</v>
      </c>
      <c r="H100" s="134" t="s">
        <v>429</v>
      </c>
      <c r="I100" s="134" t="s">
        <v>430</v>
      </c>
      <c r="J100" s="150">
        <v>103</v>
      </c>
      <c r="K100" s="150">
        <v>1996.3</v>
      </c>
      <c r="L100" s="71" t="s">
        <v>100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231</v>
      </c>
      <c r="W100" s="134" t="s">
        <v>431</v>
      </c>
      <c r="X100" s="151" t="s">
        <v>174</v>
      </c>
      <c r="Y100" s="129"/>
      <c r="Z100" s="129"/>
      <c r="AA100" s="71">
        <v>1</v>
      </c>
      <c r="AB100" s="59" t="s">
        <v>107</v>
      </c>
      <c r="AC100" s="59"/>
      <c r="AD100" s="134">
        <v>0.29166666666666669</v>
      </c>
      <c r="AE100" s="71">
        <v>7674</v>
      </c>
      <c r="AF100" s="71" t="s">
        <v>100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432</v>
      </c>
      <c r="BK100" s="14" t="s">
        <v>433</v>
      </c>
      <c r="BL100" s="13"/>
      <c r="BM100" s="12" t="s">
        <v>117</v>
      </c>
      <c r="BN100" s="12" t="s">
        <v>117</v>
      </c>
      <c r="BO100" s="130" t="s">
        <v>117</v>
      </c>
      <c r="BP100" s="14" t="s">
        <v>100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119</v>
      </c>
      <c r="E102" s="175">
        <v>119</v>
      </c>
      <c r="F102" s="133" t="s">
        <v>120</v>
      </c>
      <c r="G102" s="8" t="str">
        <f>IF(D102="","*",VLOOKUP(F102,BS_ATIVIDADE[#All],3,FALSE))</f>
        <v>MECANIZAÇÃO - SOCADORA</v>
      </c>
      <c r="H102" s="134" t="s">
        <v>434</v>
      </c>
      <c r="I102" s="134" t="s">
        <v>435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122</v>
      </c>
      <c r="W102" s="134" t="s">
        <v>123</v>
      </c>
      <c r="X102" s="151" t="s">
        <v>154</v>
      </c>
      <c r="Y102" s="129" t="s">
        <v>177</v>
      </c>
      <c r="Z102" s="129"/>
      <c r="AA102" s="71">
        <v>1</v>
      </c>
      <c r="AB102" s="59" t="s">
        <v>107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100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436</v>
      </c>
      <c r="BK102" s="14" t="s">
        <v>437</v>
      </c>
      <c r="BL102" s="13"/>
      <c r="BM102" s="12" t="s">
        <v>126</v>
      </c>
      <c r="BN102" s="12" t="s">
        <v>179</v>
      </c>
      <c r="BO102" s="130" t="s">
        <v>180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139</v>
      </c>
      <c r="E103" s="175">
        <v>120</v>
      </c>
      <c r="F103" s="133" t="s">
        <v>171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100</v>
      </c>
      <c r="J103" s="150">
        <v>98</v>
      </c>
      <c r="K103" s="150">
        <v>565</v>
      </c>
      <c r="L103" s="71" t="s">
        <v>100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189</v>
      </c>
      <c r="W103" s="134" t="s">
        <v>173</v>
      </c>
      <c r="X103" s="151" t="s">
        <v>105</v>
      </c>
      <c r="Y103" s="129" t="s">
        <v>183</v>
      </c>
      <c r="Z103" s="129"/>
      <c r="AA103" s="71"/>
      <c r="AB103" s="59"/>
      <c r="AC103" s="59"/>
      <c r="AD103" s="134" t="s">
        <v>100</v>
      </c>
      <c r="AE103" s="71" t="s">
        <v>100</v>
      </c>
      <c r="AF103" s="71" t="s">
        <v>100</v>
      </c>
      <c r="AG103" s="71" t="s">
        <v>100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438</v>
      </c>
      <c r="BK103" s="14" t="s">
        <v>439</v>
      </c>
      <c r="BL103" s="13"/>
      <c r="BM103" s="12" t="s">
        <v>117</v>
      </c>
      <c r="BN103" s="12" t="s">
        <v>117</v>
      </c>
      <c r="BO103" s="130" t="s">
        <v>117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145</v>
      </c>
      <c r="E104" s="175">
        <v>105</v>
      </c>
      <c r="F104" s="133" t="s">
        <v>146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100</v>
      </c>
      <c r="J104" s="150">
        <v>98</v>
      </c>
      <c r="K104" s="150">
        <v>548.16</v>
      </c>
      <c r="L104" s="71" t="s">
        <v>100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377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193</v>
      </c>
      <c r="W104" s="134" t="s">
        <v>194</v>
      </c>
      <c r="X104" s="151" t="s">
        <v>105</v>
      </c>
      <c r="Y104" s="129" t="s">
        <v>183</v>
      </c>
      <c r="Z104" s="129"/>
      <c r="AA104" s="71"/>
      <c r="AB104" s="59"/>
      <c r="AC104" s="59"/>
      <c r="AD104" s="134" t="s">
        <v>100</v>
      </c>
      <c r="AE104" s="71" t="s">
        <v>100</v>
      </c>
      <c r="AF104" s="71" t="s">
        <v>100</v>
      </c>
      <c r="AG104" s="71" t="s">
        <v>100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440</v>
      </c>
      <c r="BK104" s="14" t="s">
        <v>441</v>
      </c>
      <c r="BL104" s="13"/>
      <c r="BM104" s="12" t="s">
        <v>117</v>
      </c>
      <c r="BN104" s="12" t="s">
        <v>117</v>
      </c>
      <c r="BO104" s="130" t="s">
        <v>117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96</v>
      </c>
      <c r="E105" s="175"/>
      <c r="F105" s="133" t="s">
        <v>97</v>
      </c>
      <c r="G105" s="8" t="str">
        <f>IF(D105="","*",VLOOKUP(F105,BS_ATIVIDADE[#All],3,FALSE))</f>
        <v>OUTROS</v>
      </c>
      <c r="H105" s="134" t="s">
        <v>98</v>
      </c>
      <c r="I105" s="134" t="s">
        <v>247</v>
      </c>
      <c r="J105" s="150">
        <v>98</v>
      </c>
      <c r="K105" s="150">
        <v>502</v>
      </c>
      <c r="L105" s="71" t="s">
        <v>100</v>
      </c>
      <c r="M105" s="148" t="s">
        <v>101</v>
      </c>
      <c r="N105" s="148" t="s">
        <v>102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181</v>
      </c>
      <c r="W105" s="134" t="s">
        <v>442</v>
      </c>
      <c r="X105" s="151" t="s">
        <v>105</v>
      </c>
      <c r="Y105" s="129" t="s">
        <v>183</v>
      </c>
      <c r="Z105" s="129"/>
      <c r="AA105" s="71">
        <v>2</v>
      </c>
      <c r="AB105" s="59" t="s">
        <v>107</v>
      </c>
      <c r="AC105" s="59"/>
      <c r="AD105" s="134">
        <v>0.75</v>
      </c>
      <c r="AE105" s="71">
        <v>9425</v>
      </c>
      <c r="AF105" s="71">
        <v>7632</v>
      </c>
      <c r="AG105" s="71" t="s">
        <v>100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443</v>
      </c>
      <c r="BK105" s="14" t="s">
        <v>444</v>
      </c>
      <c r="BL105" s="13"/>
      <c r="BM105" s="12" t="s">
        <v>117</v>
      </c>
      <c r="BN105" s="12" t="s">
        <v>117</v>
      </c>
      <c r="BO105" s="130" t="s">
        <v>117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151</v>
      </c>
      <c r="E106" s="175">
        <v>106</v>
      </c>
      <c r="F106" s="133" t="s">
        <v>146</v>
      </c>
      <c r="G106" s="8" t="str">
        <f>IF(D106="","*",VLOOKUP(F106,BS_ATIVIDADE[#All],3,FALSE))</f>
        <v>SOLDA</v>
      </c>
      <c r="H106" s="134" t="s">
        <v>100</v>
      </c>
      <c r="I106" s="134" t="s">
        <v>100</v>
      </c>
      <c r="J106" s="150">
        <v>74</v>
      </c>
      <c r="K106" s="150">
        <v>430.26799999999997</v>
      </c>
      <c r="L106" s="71" t="s">
        <v>100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153</v>
      </c>
      <c r="W106" s="134" t="s">
        <v>194</v>
      </c>
      <c r="X106" s="151" t="s">
        <v>154</v>
      </c>
      <c r="Y106" s="129" t="s">
        <v>177</v>
      </c>
      <c r="Z106" s="129"/>
      <c r="AA106" s="71"/>
      <c r="AB106" s="59"/>
      <c r="AC106" s="59"/>
      <c r="AD106" s="134" t="s">
        <v>100</v>
      </c>
      <c r="AE106" s="71" t="s">
        <v>100</v>
      </c>
      <c r="AF106" s="71" t="s">
        <v>100</v>
      </c>
      <c r="AG106" s="71" t="s">
        <v>100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100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445</v>
      </c>
      <c r="BK106" s="14" t="s">
        <v>446</v>
      </c>
      <c r="BL106" s="13"/>
      <c r="BM106" s="12" t="s">
        <v>149</v>
      </c>
      <c r="BN106" s="12" t="s">
        <v>150</v>
      </c>
      <c r="BO106" s="130" t="s">
        <v>150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276</v>
      </c>
      <c r="E107" s="175">
        <v>124</v>
      </c>
      <c r="F107" s="133" t="s">
        <v>277</v>
      </c>
      <c r="G107" s="8" t="str">
        <f>IF(D107="","*",VLOOKUP(F107,BS_ATIVIDADE[#All],3,FALSE))</f>
        <v>DETECÇÃO</v>
      </c>
      <c r="H107" s="134" t="s">
        <v>381</v>
      </c>
      <c r="I107" s="134" t="s">
        <v>447</v>
      </c>
      <c r="J107" s="150">
        <v>74</v>
      </c>
      <c r="K107" s="150">
        <v>290.74</v>
      </c>
      <c r="L107" s="71" t="s">
        <v>100</v>
      </c>
      <c r="M107" s="148" t="s">
        <v>261</v>
      </c>
      <c r="N107" s="148" t="s">
        <v>448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449</v>
      </c>
      <c r="W107" s="134" t="s">
        <v>450</v>
      </c>
      <c r="X107" s="151" t="s">
        <v>154</v>
      </c>
      <c r="Y107" s="129" t="s">
        <v>177</v>
      </c>
      <c r="Z107" s="129"/>
      <c r="AA107" s="71">
        <v>1</v>
      </c>
      <c r="AB107" s="59" t="s">
        <v>107</v>
      </c>
      <c r="AC107" s="59"/>
      <c r="AD107" s="134">
        <v>0.29166666666666669</v>
      </c>
      <c r="AE107" s="71">
        <v>5487</v>
      </c>
      <c r="AF107" s="71" t="s">
        <v>100</v>
      </c>
      <c r="AG107" s="71" t="s">
        <v>100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451</v>
      </c>
      <c r="BK107" s="14" t="s">
        <v>452</v>
      </c>
      <c r="BL107" s="13"/>
      <c r="BM107" s="12" t="s">
        <v>117</v>
      </c>
      <c r="BN107" s="12" t="s">
        <v>117</v>
      </c>
      <c r="BO107" s="12" t="s">
        <v>117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362</v>
      </c>
      <c r="E108" s="175"/>
      <c r="F108" s="133" t="s">
        <v>363</v>
      </c>
      <c r="G108" s="8" t="str">
        <f>IF(D108="","*",VLOOKUP(F108,BS_ATIVIDADE[#All],3,FALSE))</f>
        <v>MODERNIZAÇÃO</v>
      </c>
      <c r="H108" s="134" t="s">
        <v>391</v>
      </c>
      <c r="I108" s="134" t="s">
        <v>391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272</v>
      </c>
      <c r="W108" s="195" t="s">
        <v>367</v>
      </c>
      <c r="X108" s="151" t="s">
        <v>174</v>
      </c>
      <c r="Y108" s="129"/>
      <c r="Z108" s="129"/>
      <c r="AA108" s="71">
        <v>1</v>
      </c>
      <c r="AB108" s="59" t="s">
        <v>107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453</v>
      </c>
      <c r="BK108" s="14" t="s">
        <v>454</v>
      </c>
      <c r="BL108" s="13"/>
      <c r="BM108" s="12" t="s">
        <v>117</v>
      </c>
      <c r="BN108" s="12" t="s">
        <v>117</v>
      </c>
      <c r="BO108" s="130" t="s">
        <v>117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213</v>
      </c>
      <c r="E109" s="175">
        <v>125</v>
      </c>
      <c r="F109" s="133" t="s">
        <v>455</v>
      </c>
      <c r="G109" s="8" t="str">
        <f>IF(D109="","*",VLOOKUP(F109,BS_ATIVIDADE[#All],3,FALSE))</f>
        <v>MODERNIZAÇÃO</v>
      </c>
      <c r="H109" s="134" t="s">
        <v>456</v>
      </c>
      <c r="I109" s="134" t="s">
        <v>456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272</v>
      </c>
      <c r="W109" s="134" t="s">
        <v>182</v>
      </c>
      <c r="X109" s="151" t="s">
        <v>105</v>
      </c>
      <c r="Y109" s="129" t="s">
        <v>183</v>
      </c>
      <c r="Z109" s="129"/>
      <c r="AA109" s="71" t="s">
        <v>218</v>
      </c>
      <c r="AB109" s="59" t="s">
        <v>107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100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457</v>
      </c>
      <c r="BK109" s="14" t="s">
        <v>458</v>
      </c>
      <c r="BL109" s="13"/>
      <c r="BM109" s="12" t="s">
        <v>126</v>
      </c>
      <c r="BN109" s="12" t="s">
        <v>127</v>
      </c>
      <c r="BO109" s="130" t="s">
        <v>128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166</v>
      </c>
      <c r="E110" s="175">
        <v>126</v>
      </c>
      <c r="F110" s="133" t="s">
        <v>146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100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211</v>
      </c>
      <c r="W110" s="134" t="s">
        <v>459</v>
      </c>
      <c r="X110" s="151" t="s">
        <v>105</v>
      </c>
      <c r="Y110" s="129" t="s">
        <v>183</v>
      </c>
      <c r="Z110" s="129"/>
      <c r="AA110" s="71"/>
      <c r="AB110" s="59"/>
      <c r="AC110" s="59"/>
      <c r="AD110" s="134" t="s">
        <v>100</v>
      </c>
      <c r="AE110" s="71" t="s">
        <v>100</v>
      </c>
      <c r="AF110" s="71" t="s">
        <v>100</v>
      </c>
      <c r="AG110" s="71" t="s">
        <v>100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460</v>
      </c>
      <c r="BK110" s="14" t="s">
        <v>461</v>
      </c>
      <c r="BL110" s="13"/>
      <c r="BM110" s="12" t="s">
        <v>117</v>
      </c>
      <c r="BN110" s="12" t="s">
        <v>117</v>
      </c>
      <c r="BO110" s="130" t="s">
        <v>117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394</v>
      </c>
      <c r="E111" s="175">
        <v>127</v>
      </c>
      <c r="F111" s="133" t="s">
        <v>171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100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395</v>
      </c>
      <c r="W111" s="134" t="s">
        <v>462</v>
      </c>
      <c r="X111" s="151" t="s">
        <v>105</v>
      </c>
      <c r="Y111" s="129" t="s">
        <v>183</v>
      </c>
      <c r="Z111" s="129"/>
      <c r="AA111" s="71"/>
      <c r="AB111" s="59"/>
      <c r="AC111" s="59"/>
      <c r="AD111" s="134" t="s">
        <v>100</v>
      </c>
      <c r="AE111" s="71" t="s">
        <v>100</v>
      </c>
      <c r="AF111" s="71" t="s">
        <v>100</v>
      </c>
      <c r="AG111" s="71" t="s">
        <v>100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460</v>
      </c>
      <c r="BK111" s="14" t="s">
        <v>461</v>
      </c>
      <c r="BL111" s="13"/>
      <c r="BM111" s="12" t="s">
        <v>117</v>
      </c>
      <c r="BN111" s="12" t="s">
        <v>117</v>
      </c>
      <c r="BO111" s="130" t="s">
        <v>117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283</v>
      </c>
      <c r="E112" s="175">
        <v>128</v>
      </c>
      <c r="F112" s="133" t="s">
        <v>171</v>
      </c>
      <c r="G112" s="8" t="str">
        <f>IF(D112="","*",VLOOKUP(F112,BS_ATIVIDADE[#All],3,FALSE))</f>
        <v>TRILHO - SUBSTITUIÇÂO</v>
      </c>
      <c r="H112" s="134" t="s">
        <v>405</v>
      </c>
      <c r="I112" s="134" t="s">
        <v>100</v>
      </c>
      <c r="J112" s="150">
        <v>101</v>
      </c>
      <c r="K112" s="150">
        <v>1505.85</v>
      </c>
      <c r="L112" s="71" t="s">
        <v>100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285</v>
      </c>
      <c r="W112" s="134" t="s">
        <v>286</v>
      </c>
      <c r="X112" s="151" t="s">
        <v>105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463</v>
      </c>
      <c r="BK112" s="14" t="s">
        <v>464</v>
      </c>
      <c r="BL112" s="13"/>
      <c r="BM112" s="12" t="s">
        <v>117</v>
      </c>
      <c r="BN112" s="12" t="s">
        <v>117</v>
      </c>
      <c r="BO112" s="130" t="s">
        <v>117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398</v>
      </c>
      <c r="E113" s="175">
        <v>129</v>
      </c>
      <c r="F113" s="133" t="s">
        <v>97</v>
      </c>
      <c r="G113" s="8" t="str">
        <f>IF(D113="","*",VLOOKUP(F113,BS_ATIVIDADE[#All],3,FALSE))</f>
        <v>OUTROS</v>
      </c>
      <c r="H113" s="134" t="s">
        <v>465</v>
      </c>
      <c r="I113" s="134" t="s">
        <v>466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401</v>
      </c>
      <c r="W113" s="134" t="s">
        <v>467</v>
      </c>
      <c r="X113" s="151" t="s">
        <v>105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468</v>
      </c>
      <c r="BK113" s="14" t="s">
        <v>468</v>
      </c>
      <c r="BL113" s="13"/>
      <c r="BM113" s="12" t="s">
        <v>117</v>
      </c>
      <c r="BN113" s="12" t="s">
        <v>117</v>
      </c>
      <c r="BO113" s="130" t="s">
        <v>117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146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119</v>
      </c>
      <c r="E115" s="175">
        <v>131</v>
      </c>
      <c r="F115" s="133" t="s">
        <v>120</v>
      </c>
      <c r="G115" s="8" t="str">
        <f>IF(D115="","*",VLOOKUP(F115,BS_ATIVIDADE[#All],3,FALSE))</f>
        <v>MECANIZAÇÃO - SOCADORA</v>
      </c>
      <c r="H115" s="134" t="s">
        <v>434</v>
      </c>
      <c r="I115" s="134" t="s">
        <v>435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122</v>
      </c>
      <c r="W115" s="134" t="s">
        <v>123</v>
      </c>
      <c r="X115" s="151" t="s">
        <v>105</v>
      </c>
      <c r="Y115" s="129" t="s">
        <v>183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469</v>
      </c>
      <c r="BK115" s="14" t="s">
        <v>469</v>
      </c>
      <c r="BL115" s="13"/>
      <c r="BM115" s="12" t="s">
        <v>126</v>
      </c>
      <c r="BN115" s="12" t="s">
        <v>127</v>
      </c>
      <c r="BO115" s="130" t="s">
        <v>180</v>
      </c>
      <c r="BP115" s="14" t="s">
        <v>100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96</v>
      </c>
      <c r="E116" s="175">
        <v>132</v>
      </c>
      <c r="F116" s="133" t="s">
        <v>130</v>
      </c>
      <c r="G116" s="8" t="str">
        <f>IF(D116="","*",VLOOKUP(F116,BS_ATIVIDADE[#All],3,FALSE))</f>
        <v>PEDRA</v>
      </c>
      <c r="H116" s="134" t="s">
        <v>99</v>
      </c>
      <c r="I116" s="134" t="s">
        <v>247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181</v>
      </c>
      <c r="W116" s="134" t="s">
        <v>132</v>
      </c>
      <c r="X116" s="151" t="s">
        <v>105</v>
      </c>
      <c r="Y116" s="129" t="s">
        <v>183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470</v>
      </c>
      <c r="BK116" s="14" t="s">
        <v>470</v>
      </c>
      <c r="BL116" s="13"/>
      <c r="BM116" s="12" t="s">
        <v>126</v>
      </c>
      <c r="BN116" s="12" t="s">
        <v>127</v>
      </c>
      <c r="BO116" s="130" t="s">
        <v>180</v>
      </c>
      <c r="BP116" s="14" t="s">
        <v>100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100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471</v>
      </c>
      <c r="E118" s="175">
        <v>134</v>
      </c>
      <c r="F118" s="133" t="s">
        <v>171</v>
      </c>
      <c r="G118" s="8" t="str">
        <f>IF(D118="","*",VLOOKUP(F118,BS_ATIVIDADE[#All],3,FALSE))</f>
        <v>TRILHO - SUBSTITUIÇÂO</v>
      </c>
      <c r="H118" s="134" t="s">
        <v>472</v>
      </c>
      <c r="I118" s="134" t="s">
        <v>100</v>
      </c>
      <c r="J118" s="150">
        <v>98</v>
      </c>
      <c r="K118" s="150">
        <v>662.65</v>
      </c>
      <c r="L118" s="71" t="s">
        <v>100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181</v>
      </c>
      <c r="W118" s="134" t="s">
        <v>173</v>
      </c>
      <c r="X118" s="151" t="s">
        <v>105</v>
      </c>
      <c r="Y118" s="129" t="s">
        <v>183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473</v>
      </c>
      <c r="BK118" s="14" t="s">
        <v>474</v>
      </c>
      <c r="BL118" s="13"/>
      <c r="BM118" s="12" t="s">
        <v>117</v>
      </c>
      <c r="BN118" s="12" t="s">
        <v>117</v>
      </c>
      <c r="BO118" s="130" t="s">
        <v>117</v>
      </c>
      <c r="BP118" s="14" t="s">
        <v>100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100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145</v>
      </c>
      <c r="E120" s="175">
        <v>136</v>
      </c>
      <c r="F120" s="133" t="s">
        <v>146</v>
      </c>
      <c r="G120" s="8" t="str">
        <f>IF(D120="","*",VLOOKUP(F120,BS_ATIVIDADE[#All],3,FALSE))</f>
        <v>SOLDA</v>
      </c>
      <c r="H120" s="134" t="s">
        <v>475</v>
      </c>
      <c r="I120" s="134" t="s">
        <v>100</v>
      </c>
      <c r="J120" s="150">
        <v>98</v>
      </c>
      <c r="K120" s="150">
        <v>565.44100000000003</v>
      </c>
      <c r="L120" s="71" t="s">
        <v>100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181</v>
      </c>
      <c r="W120" s="134" t="s">
        <v>147</v>
      </c>
      <c r="X120" s="151" t="s">
        <v>105</v>
      </c>
      <c r="Y120" s="129" t="s">
        <v>183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476</v>
      </c>
      <c r="BK120" s="14" t="s">
        <v>476</v>
      </c>
      <c r="BL120" s="13"/>
      <c r="BM120" s="12" t="s">
        <v>117</v>
      </c>
      <c r="BN120" s="12" t="s">
        <v>117</v>
      </c>
      <c r="BO120" s="130" t="s">
        <v>117</v>
      </c>
      <c r="BP120" s="14" t="s">
        <v>100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276</v>
      </c>
      <c r="E121" s="175">
        <v>137</v>
      </c>
      <c r="F121" s="133" t="s">
        <v>277</v>
      </c>
      <c r="G121" s="8" t="str">
        <f>IF(D121="","*",VLOOKUP(F121,BS_ATIVIDADE[#All],3,FALSE))</f>
        <v>DETECÇÃO</v>
      </c>
      <c r="H121" s="134" t="s">
        <v>447</v>
      </c>
      <c r="I121" s="134" t="s">
        <v>477</v>
      </c>
      <c r="J121" s="150">
        <v>98</v>
      </c>
      <c r="K121" s="150">
        <v>502</v>
      </c>
      <c r="L121" s="71" t="s">
        <v>100</v>
      </c>
      <c r="M121" s="148" t="s">
        <v>245</v>
      </c>
      <c r="N121" s="148" t="s">
        <v>478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449</v>
      </c>
      <c r="W121" s="134" t="s">
        <v>479</v>
      </c>
      <c r="X121" s="151" t="s">
        <v>174</v>
      </c>
      <c r="Y121" s="129"/>
      <c r="Z121" s="129"/>
      <c r="AA121" s="71">
        <v>1</v>
      </c>
      <c r="AB121" s="59" t="s">
        <v>107</v>
      </c>
      <c r="AC121" s="59"/>
      <c r="AD121" s="134">
        <v>0.29166666666666669</v>
      </c>
      <c r="AE121" s="71">
        <v>5487</v>
      </c>
      <c r="AF121" s="71" t="s">
        <v>100</v>
      </c>
      <c r="AG121" s="71" t="s">
        <v>100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480</v>
      </c>
      <c r="BK121" s="14" t="s">
        <v>480</v>
      </c>
      <c r="BL121" s="13"/>
      <c r="BM121" s="12" t="s">
        <v>117</v>
      </c>
      <c r="BN121" s="12" t="s">
        <v>117</v>
      </c>
      <c r="BO121" s="130" t="s">
        <v>117</v>
      </c>
      <c r="BP121" s="14" t="s">
        <v>100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213</v>
      </c>
      <c r="E122" s="175">
        <v>138</v>
      </c>
      <c r="F122" s="133" t="s">
        <v>455</v>
      </c>
      <c r="G122" s="8" t="s">
        <v>372</v>
      </c>
      <c r="H122" s="134" t="s">
        <v>456</v>
      </c>
      <c r="I122" s="134" t="s">
        <v>456</v>
      </c>
      <c r="J122" s="150">
        <v>74</v>
      </c>
      <c r="K122" s="150">
        <v>250</v>
      </c>
      <c r="L122" s="71">
        <v>239</v>
      </c>
      <c r="M122" s="148" t="s">
        <v>269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325</v>
      </c>
      <c r="S122" s="170" t="s">
        <v>244</v>
      </c>
      <c r="T122" s="170" t="s">
        <v>271</v>
      </c>
      <c r="U122" s="188" t="s">
        <v>262</v>
      </c>
      <c r="V122" s="142" t="s">
        <v>272</v>
      </c>
      <c r="W122" s="134" t="s">
        <v>182</v>
      </c>
      <c r="X122" s="151" t="s">
        <v>105</v>
      </c>
      <c r="Y122" s="129" t="s">
        <v>183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481</v>
      </c>
      <c r="BK122" s="14" t="s">
        <v>482</v>
      </c>
      <c r="BL122" s="13"/>
      <c r="BM122" s="12" t="s">
        <v>117</v>
      </c>
      <c r="BN122" s="12" t="s">
        <v>117</v>
      </c>
      <c r="BO122" s="130" t="s">
        <v>117</v>
      </c>
      <c r="BP122" s="14" t="s">
        <v>100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362</v>
      </c>
      <c r="E123" s="175">
        <v>140</v>
      </c>
      <c r="F123" s="133" t="s">
        <v>363</v>
      </c>
      <c r="G123" s="8" t="str">
        <f>IF(D123="","*",VLOOKUP(F123,BS_ATIVIDADE[#All],3,FALSE))</f>
        <v>MODERNIZAÇÃO</v>
      </c>
      <c r="H123" s="134" t="s">
        <v>391</v>
      </c>
      <c r="I123" s="134" t="s">
        <v>391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272</v>
      </c>
      <c r="W123" s="134" t="s">
        <v>367</v>
      </c>
      <c r="X123" s="151" t="s">
        <v>105</v>
      </c>
      <c r="Y123" s="129" t="s">
        <v>183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483</v>
      </c>
      <c r="BK123" s="14" t="s">
        <v>484</v>
      </c>
      <c r="BL123" s="13"/>
      <c r="BM123" s="12" t="s">
        <v>117</v>
      </c>
      <c r="BN123" s="12" t="s">
        <v>117</v>
      </c>
      <c r="BO123" s="130" t="s">
        <v>117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485</v>
      </c>
      <c r="E124" s="175">
        <v>141</v>
      </c>
      <c r="F124" s="133" t="s">
        <v>486</v>
      </c>
      <c r="G124" s="8" t="str">
        <f>IF(D124="","*",VLOOKUP(F124,BS_ATIVIDADE[#All],3,FALSE))</f>
        <v>MECANIZAÇÃO - DOL</v>
      </c>
      <c r="H124" s="134" t="s">
        <v>487</v>
      </c>
      <c r="I124" s="134" t="s">
        <v>488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489</v>
      </c>
      <c r="W124" s="134" t="s">
        <v>490</v>
      </c>
      <c r="X124" s="151" t="s">
        <v>105</v>
      </c>
      <c r="Y124" s="129" t="s">
        <v>183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166</v>
      </c>
      <c r="E125" s="175">
        <v>142</v>
      </c>
      <c r="F125" s="133" t="s">
        <v>146</v>
      </c>
      <c r="G125" s="8" t="str">
        <f>IF(D125="","*",VLOOKUP(F125,BS_ATIVIDADE[#All],3,FALSE))</f>
        <v>SOLDA</v>
      </c>
      <c r="H125" s="134" t="s">
        <v>346</v>
      </c>
      <c r="I125" s="134" t="s">
        <v>100</v>
      </c>
      <c r="J125" s="150">
        <v>74</v>
      </c>
      <c r="K125" s="150">
        <v>26.818999999999999</v>
      </c>
      <c r="L125" s="71" t="s">
        <v>100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211</v>
      </c>
      <c r="W125" s="134" t="s">
        <v>147</v>
      </c>
      <c r="X125" s="151" t="s">
        <v>105</v>
      </c>
      <c r="Y125" s="129" t="s">
        <v>183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491</v>
      </c>
      <c r="BK125" s="14" t="s">
        <v>491</v>
      </c>
      <c r="BL125" s="13"/>
      <c r="BM125" s="12" t="s">
        <v>117</v>
      </c>
      <c r="BN125" s="12" t="s">
        <v>117</v>
      </c>
      <c r="BO125" s="130" t="s">
        <v>117</v>
      </c>
      <c r="BP125" s="14" t="s">
        <v>100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394</v>
      </c>
      <c r="E126" s="175">
        <v>144</v>
      </c>
      <c r="F126" s="133" t="s">
        <v>171</v>
      </c>
      <c r="G126" s="8" t="str">
        <f>IF(D126="","*",VLOOKUP(F126,BS_ATIVIDADE[#All],3,FALSE))</f>
        <v>TRILHO - SUBSTITUIÇÂO</v>
      </c>
      <c r="H126" s="134" t="s">
        <v>346</v>
      </c>
      <c r="I126" s="134" t="s">
        <v>100</v>
      </c>
      <c r="J126" s="150">
        <v>74</v>
      </c>
      <c r="K126" s="150">
        <v>26.818999999999999</v>
      </c>
      <c r="L126" s="71" t="s">
        <v>100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492</v>
      </c>
      <c r="W126" s="134" t="s">
        <v>147</v>
      </c>
      <c r="X126" s="151" t="s">
        <v>105</v>
      </c>
      <c r="Y126" s="129" t="s">
        <v>183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493</v>
      </c>
      <c r="BK126" s="14" t="s">
        <v>493</v>
      </c>
      <c r="BL126" s="13"/>
      <c r="BM126" s="12" t="s">
        <v>117</v>
      </c>
      <c r="BN126" s="12" t="s">
        <v>117</v>
      </c>
      <c r="BO126" s="130" t="s">
        <v>117</v>
      </c>
      <c r="BP126" s="14" t="s">
        <v>100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170</v>
      </c>
      <c r="E127" s="175">
        <v>145</v>
      </c>
      <c r="F127" s="133" t="s">
        <v>146</v>
      </c>
      <c r="G127" s="8" t="str">
        <f>IF(D127="","*",VLOOKUP(F127,BS_ATIVIDADE[#All],3,FALSE))</f>
        <v>SOLDA</v>
      </c>
      <c r="H127" s="134" t="s">
        <v>100</v>
      </c>
      <c r="I127" s="134" t="s">
        <v>100</v>
      </c>
      <c r="J127" s="150">
        <v>101</v>
      </c>
      <c r="K127" s="150">
        <v>1143</v>
      </c>
      <c r="L127" s="71" t="s">
        <v>100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494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406</v>
      </c>
      <c r="W127" s="134" t="s">
        <v>194</v>
      </c>
      <c r="X127" s="151" t="s">
        <v>174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495</v>
      </c>
      <c r="BK127" s="14" t="s">
        <v>496</v>
      </c>
      <c r="BL127" s="13"/>
      <c r="BM127" s="12" t="s">
        <v>117</v>
      </c>
      <c r="BN127" s="12" t="s">
        <v>117</v>
      </c>
      <c r="BO127" s="130" t="s">
        <v>117</v>
      </c>
      <c r="BP127" s="14" t="s">
        <v>100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220</v>
      </c>
      <c r="E128" s="175">
        <v>146</v>
      </c>
      <c r="F128" s="133" t="s">
        <v>109</v>
      </c>
      <c r="G128" s="8" t="str">
        <f>IF(D128="","*",VLOOKUP(F128,BS_ATIVIDADE[#All],3,FALSE))</f>
        <v>OUTROS</v>
      </c>
      <c r="H128" s="134" t="s">
        <v>348</v>
      </c>
      <c r="I128" s="134" t="s">
        <v>320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321</v>
      </c>
      <c r="W128" s="134" t="s">
        <v>497</v>
      </c>
      <c r="X128" s="151" t="s">
        <v>105</v>
      </c>
      <c r="Y128" s="129" t="s">
        <v>183</v>
      </c>
      <c r="Z128" s="129"/>
      <c r="AA128" s="71">
        <v>1</v>
      </c>
      <c r="AB128" s="59" t="s">
        <v>107</v>
      </c>
      <c r="AC128" s="59"/>
      <c r="AD128" s="134">
        <v>0.29166666666666669</v>
      </c>
      <c r="AE128" s="71">
        <v>6261</v>
      </c>
      <c r="AF128" s="71" t="s">
        <v>100</v>
      </c>
      <c r="AG128" s="71" t="s">
        <v>100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498</v>
      </c>
      <c r="BK128" s="14" t="s">
        <v>498</v>
      </c>
      <c r="BL128" s="13"/>
      <c r="BM128" s="12" t="s">
        <v>117</v>
      </c>
      <c r="BN128" s="12" t="s">
        <v>117</v>
      </c>
      <c r="BO128" s="130" t="s">
        <v>117</v>
      </c>
      <c r="BP128" s="14" t="s">
        <v>100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228</v>
      </c>
      <c r="E129" s="175">
        <v>147</v>
      </c>
      <c r="F129" s="133" t="s">
        <v>130</v>
      </c>
      <c r="G129" s="8" t="str">
        <f>IF(D129="","*",VLOOKUP(F129,BS_ATIVIDADE[#All],3,FALSE))</f>
        <v>PEDRA</v>
      </c>
      <c r="H129" s="134" t="s">
        <v>499</v>
      </c>
      <c r="I129" s="134" t="s">
        <v>500</v>
      </c>
      <c r="J129" s="150">
        <v>103</v>
      </c>
      <c r="K129" s="150">
        <v>2088.4</v>
      </c>
      <c r="L129" s="71" t="s">
        <v>100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231</v>
      </c>
      <c r="W129" s="134" t="s">
        <v>182</v>
      </c>
      <c r="X129" s="151" t="s">
        <v>174</v>
      </c>
      <c r="Y129" s="129"/>
      <c r="Z129" s="129"/>
      <c r="AA129" s="71" t="s">
        <v>501</v>
      </c>
      <c r="AB129" s="59" t="s">
        <v>107</v>
      </c>
      <c r="AC129" s="59"/>
      <c r="AD129" s="134">
        <v>0.29166666666666669</v>
      </c>
      <c r="AE129" s="71">
        <v>9206</v>
      </c>
      <c r="AF129" s="71" t="s">
        <v>100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502</v>
      </c>
      <c r="BK129" s="14" t="s">
        <v>502</v>
      </c>
      <c r="BL129" s="13"/>
      <c r="BM129" s="12" t="s">
        <v>117</v>
      </c>
      <c r="BN129" s="12" t="s">
        <v>117</v>
      </c>
      <c r="BO129" s="130" t="s">
        <v>117</v>
      </c>
      <c r="BP129" s="14" t="s">
        <v>100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398</v>
      </c>
      <c r="E130" s="175"/>
      <c r="F130" s="133" t="s">
        <v>97</v>
      </c>
      <c r="G130" s="8" t="str">
        <f>IF(D130="","*",VLOOKUP(F130,BS_ATIVIDADE[#All],3,FALSE))</f>
        <v>OUTROS</v>
      </c>
      <c r="H130" s="134" t="s">
        <v>466</v>
      </c>
      <c r="I130" s="134" t="s">
        <v>503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504</v>
      </c>
      <c r="W130" s="195" t="s">
        <v>505</v>
      </c>
      <c r="X130" s="151" t="s">
        <v>105</v>
      </c>
      <c r="Y130" s="129"/>
      <c r="Z130" s="129"/>
      <c r="AA130" s="71">
        <v>1</v>
      </c>
      <c r="AB130" s="59" t="s">
        <v>107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506</v>
      </c>
      <c r="BK130" s="215" t="s">
        <v>506</v>
      </c>
      <c r="BL130" s="13"/>
      <c r="BM130" s="12" t="s">
        <v>117</v>
      </c>
      <c r="BN130" s="12" t="s">
        <v>117</v>
      </c>
      <c r="BO130" s="130" t="s">
        <v>117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100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119</v>
      </c>
      <c r="E132" s="175">
        <v>131</v>
      </c>
      <c r="F132" s="133" t="s">
        <v>97</v>
      </c>
      <c r="G132" s="8" t="str">
        <f>IF(D132="","*",VLOOKUP(F132,BS_ATIVIDADE[#All],3,FALSE))</f>
        <v>OUTROS</v>
      </c>
      <c r="H132" s="134" t="s">
        <v>434</v>
      </c>
      <c r="I132" s="134" t="s">
        <v>247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122</v>
      </c>
      <c r="W132" s="134" t="s">
        <v>123</v>
      </c>
      <c r="X132" s="151" t="s">
        <v>154</v>
      </c>
      <c r="Y132" s="129" t="s">
        <v>177</v>
      </c>
      <c r="Z132" s="129"/>
      <c r="AA132" s="71">
        <v>1</v>
      </c>
      <c r="AB132" s="59" t="s">
        <v>107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100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507</v>
      </c>
      <c r="BK132" s="14" t="s">
        <v>508</v>
      </c>
      <c r="BL132" s="13"/>
      <c r="BM132" s="12" t="s">
        <v>126</v>
      </c>
      <c r="BN132" s="12" t="s">
        <v>179</v>
      </c>
      <c r="BO132" s="130" t="s">
        <v>180</v>
      </c>
      <c r="BP132" s="14" t="s">
        <v>100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96</v>
      </c>
      <c r="E133" s="175">
        <v>132</v>
      </c>
      <c r="F133" s="133" t="s">
        <v>130</v>
      </c>
      <c r="G133" s="8" t="str">
        <f>IF(D133="","*",VLOOKUP(F133,BS_ATIVIDADE[#All],3,FALSE))</f>
        <v>PEDRA</v>
      </c>
      <c r="H133" s="134" t="s">
        <v>99</v>
      </c>
      <c r="I133" s="134" t="s">
        <v>247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509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181</v>
      </c>
      <c r="W133" s="134" t="s">
        <v>510</v>
      </c>
      <c r="X133" s="151" t="s">
        <v>105</v>
      </c>
      <c r="Y133" s="129" t="s">
        <v>183</v>
      </c>
      <c r="Z133" s="129"/>
      <c r="AA133" s="71" t="s">
        <v>511</v>
      </c>
      <c r="AB133" s="59" t="s">
        <v>107</v>
      </c>
      <c r="AC133" s="59"/>
      <c r="AD133" s="134">
        <v>0.29166666666666669</v>
      </c>
      <c r="AE133" s="150" t="s">
        <v>512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513</v>
      </c>
      <c r="BK133" s="14" t="s">
        <v>514</v>
      </c>
      <c r="BL133" s="13"/>
      <c r="BM133" s="12" t="s">
        <v>117</v>
      </c>
      <c r="BN133" s="12" t="s">
        <v>117</v>
      </c>
      <c r="BO133" s="130" t="s">
        <v>117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145</v>
      </c>
      <c r="E134" s="175">
        <v>152</v>
      </c>
      <c r="F134" s="133" t="s">
        <v>146</v>
      </c>
      <c r="G134" s="8" t="str">
        <f>IF(D134="","*",VLOOKUP(F134,BS_ATIVIDADE[#All],3,FALSE))</f>
        <v>SOLDA</v>
      </c>
      <c r="H134" s="134" t="s">
        <v>100</v>
      </c>
      <c r="I134" s="134" t="s">
        <v>100</v>
      </c>
      <c r="J134" s="150">
        <v>98</v>
      </c>
      <c r="K134" s="150">
        <v>662.3</v>
      </c>
      <c r="L134" s="71" t="s">
        <v>100</v>
      </c>
      <c r="M134" s="148" t="s">
        <v>515</v>
      </c>
      <c r="N134" s="148" t="s">
        <v>515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193</v>
      </c>
      <c r="W134" s="134" t="s">
        <v>516</v>
      </c>
      <c r="X134" s="151" t="s">
        <v>105</v>
      </c>
      <c r="Y134" s="129" t="s">
        <v>183</v>
      </c>
      <c r="Z134" s="129"/>
      <c r="AA134" s="71" t="s">
        <v>100</v>
      </c>
      <c r="AB134" s="59" t="s">
        <v>100</v>
      </c>
      <c r="AC134" s="59" t="s">
        <v>100</v>
      </c>
      <c r="AD134" s="134" t="s">
        <v>100</v>
      </c>
      <c r="AE134" s="71" t="s">
        <v>100</v>
      </c>
      <c r="AF134" s="71" t="s">
        <v>100</v>
      </c>
      <c r="AG134" s="71" t="s">
        <v>100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517</v>
      </c>
      <c r="BK134" s="14" t="s">
        <v>517</v>
      </c>
      <c r="BL134" s="13"/>
      <c r="BM134" s="12" t="s">
        <v>149</v>
      </c>
      <c r="BN134" s="12" t="s">
        <v>150</v>
      </c>
      <c r="BO134" s="130" t="s">
        <v>150</v>
      </c>
      <c r="BP134" s="14" t="s">
        <v>100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151</v>
      </c>
      <c r="E135" s="175">
        <v>154</v>
      </c>
      <c r="F135" s="133" t="s">
        <v>146</v>
      </c>
      <c r="G135" s="8" t="str">
        <f>IF(D135="","*",VLOOKUP(F135,BS_ATIVIDADE[#All],3,FALSE))</f>
        <v>SOLDA</v>
      </c>
      <c r="H135" s="134" t="s">
        <v>100</v>
      </c>
      <c r="I135" s="134"/>
      <c r="J135" s="150">
        <v>74</v>
      </c>
      <c r="K135" s="150">
        <v>364.64</v>
      </c>
      <c r="L135" s="71" t="s">
        <v>100</v>
      </c>
      <c r="M135" s="148" t="s">
        <v>518</v>
      </c>
      <c r="N135" s="148" t="s">
        <v>519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153</v>
      </c>
      <c r="W135" s="134" t="s">
        <v>194</v>
      </c>
      <c r="X135" s="151" t="s">
        <v>154</v>
      </c>
      <c r="Y135" s="129" t="s">
        <v>177</v>
      </c>
      <c r="Z135" s="129"/>
      <c r="AA135" s="71" t="s">
        <v>100</v>
      </c>
      <c r="AB135" s="59" t="s">
        <v>100</v>
      </c>
      <c r="AC135" s="59" t="s">
        <v>100</v>
      </c>
      <c r="AD135" s="134" t="s">
        <v>100</v>
      </c>
      <c r="AE135" s="71" t="s">
        <v>100</v>
      </c>
      <c r="AF135" s="71" t="s">
        <v>100</v>
      </c>
      <c r="AG135" s="71" t="s">
        <v>100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520</v>
      </c>
      <c r="BK135" s="14" t="s">
        <v>521</v>
      </c>
      <c r="BL135" s="13"/>
      <c r="BM135" s="12" t="s">
        <v>117</v>
      </c>
      <c r="BN135" s="12" t="s">
        <v>117</v>
      </c>
      <c r="BO135" s="130" t="s">
        <v>117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213</v>
      </c>
      <c r="E136" s="175">
        <v>155</v>
      </c>
      <c r="F136" s="133" t="s">
        <v>522</v>
      </c>
      <c r="G136" s="8" t="str">
        <f>IF(D136="","*",VLOOKUP(F136,BS_ATIVIDADE[#All],3,FALSE))</f>
        <v>MODERNIZAÇÃO</v>
      </c>
      <c r="H136" s="134" t="s">
        <v>456</v>
      </c>
      <c r="I136" s="134" t="s">
        <v>456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523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272</v>
      </c>
      <c r="W136" s="134" t="s">
        <v>524</v>
      </c>
      <c r="X136" s="151" t="s">
        <v>154</v>
      </c>
      <c r="Y136" s="129" t="s">
        <v>177</v>
      </c>
      <c r="Z136" s="129"/>
      <c r="AA136" s="71" t="s">
        <v>218</v>
      </c>
      <c r="AB136" s="59" t="s">
        <v>107</v>
      </c>
      <c r="AC136" s="59" t="s">
        <v>100</v>
      </c>
      <c r="AD136" s="134">
        <v>0.29166666666666669</v>
      </c>
      <c r="AE136" s="71">
        <v>7671</v>
      </c>
      <c r="AF136" s="71">
        <v>9322</v>
      </c>
      <c r="AG136" s="71" t="s">
        <v>100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525</v>
      </c>
      <c r="BK136" s="14" t="s">
        <v>526</v>
      </c>
      <c r="BL136" s="13"/>
      <c r="BM136" s="12" t="s">
        <v>117</v>
      </c>
      <c r="BN136" s="12" t="s">
        <v>117</v>
      </c>
      <c r="BO136" s="130" t="s">
        <v>117</v>
      </c>
      <c r="BP136" s="14" t="s">
        <v>100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485</v>
      </c>
      <c r="E137" s="175">
        <v>158</v>
      </c>
      <c r="F137" s="133" t="s">
        <v>486</v>
      </c>
      <c r="G137" s="8" t="str">
        <f>IF(D137="","*",VLOOKUP(F137,BS_ATIVIDADE[#All],3,FALSE))</f>
        <v>MECANIZAÇÃO - DOL</v>
      </c>
      <c r="H137" s="134" t="s">
        <v>527</v>
      </c>
      <c r="I137" s="134" t="s">
        <v>456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528</v>
      </c>
      <c r="W137" s="134" t="s">
        <v>529</v>
      </c>
      <c r="X137" s="151" t="s">
        <v>154</v>
      </c>
      <c r="Y137" s="129" t="s">
        <v>177</v>
      </c>
      <c r="Z137" s="129"/>
      <c r="AA137" s="71">
        <v>1</v>
      </c>
      <c r="AB137" s="59" t="s">
        <v>107</v>
      </c>
      <c r="AC137" s="59" t="s">
        <v>100</v>
      </c>
      <c r="AD137" s="134">
        <v>0.29166666666666669</v>
      </c>
      <c r="AE137" s="71">
        <v>6202</v>
      </c>
      <c r="AF137" s="71">
        <v>6201</v>
      </c>
      <c r="AG137" s="71" t="s">
        <v>100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530</v>
      </c>
      <c r="BK137" s="14" t="s">
        <v>531</v>
      </c>
      <c r="BL137" s="13"/>
      <c r="BM137" s="12" t="s">
        <v>126</v>
      </c>
      <c r="BN137" s="12" t="s">
        <v>179</v>
      </c>
      <c r="BO137" s="130" t="s">
        <v>180</v>
      </c>
      <c r="BP137" s="14" t="s">
        <v>100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166</v>
      </c>
      <c r="E138" s="175">
        <v>159</v>
      </c>
      <c r="F138" s="133" t="s">
        <v>146</v>
      </c>
      <c r="G138" s="8" t="str">
        <f>IF(D138="","*",VLOOKUP(F138,BS_ATIVIDADE[#All],3,FALSE))</f>
        <v>SOLDA</v>
      </c>
      <c r="H138" s="134" t="s">
        <v>100</v>
      </c>
      <c r="I138" s="134" t="s">
        <v>100</v>
      </c>
      <c r="J138" s="150">
        <v>74</v>
      </c>
      <c r="K138" s="150">
        <v>26.818999999999999</v>
      </c>
      <c r="L138" s="71" t="s">
        <v>100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211</v>
      </c>
      <c r="W138" s="134" t="s">
        <v>194</v>
      </c>
      <c r="X138" s="151" t="s">
        <v>105</v>
      </c>
      <c r="Y138" s="129" t="s">
        <v>183</v>
      </c>
      <c r="Z138" s="129"/>
      <c r="AA138" s="71" t="s">
        <v>100</v>
      </c>
      <c r="AB138" s="59" t="s">
        <v>100</v>
      </c>
      <c r="AC138" s="59" t="s">
        <v>100</v>
      </c>
      <c r="AD138" s="134" t="s">
        <v>100</v>
      </c>
      <c r="AE138" s="71" t="s">
        <v>100</v>
      </c>
      <c r="AF138" s="71" t="s">
        <v>100</v>
      </c>
      <c r="AG138" s="71" t="s">
        <v>100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532</v>
      </c>
      <c r="BK138" s="14" t="s">
        <v>532</v>
      </c>
      <c r="BL138" s="13"/>
      <c r="BM138" s="12" t="s">
        <v>149</v>
      </c>
      <c r="BN138" s="12" t="s">
        <v>197</v>
      </c>
      <c r="BO138" s="130" t="s">
        <v>198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394</v>
      </c>
      <c r="E139" s="175">
        <v>160</v>
      </c>
      <c r="F139" s="133" t="s">
        <v>171</v>
      </c>
      <c r="G139" s="8" t="str">
        <f>IF(D139="","*",VLOOKUP(F139,BS_ATIVIDADE[#All],3,FALSE))</f>
        <v>TRILHO - SUBSTITUIÇÂO</v>
      </c>
      <c r="H139" s="134" t="s">
        <v>100</v>
      </c>
      <c r="I139" s="134" t="s">
        <v>100</v>
      </c>
      <c r="J139" s="150">
        <v>74</v>
      </c>
      <c r="K139" s="150">
        <v>26.818999999999999</v>
      </c>
      <c r="L139" s="71" t="s">
        <v>100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395</v>
      </c>
      <c r="W139" s="134" t="s">
        <v>173</v>
      </c>
      <c r="X139" s="151" t="s">
        <v>105</v>
      </c>
      <c r="Y139" s="129" t="s">
        <v>183</v>
      </c>
      <c r="Z139" s="129"/>
      <c r="AA139" s="71" t="s">
        <v>100</v>
      </c>
      <c r="AB139" s="59" t="s">
        <v>100</v>
      </c>
      <c r="AC139" s="59" t="s">
        <v>100</v>
      </c>
      <c r="AD139" s="134" t="s">
        <v>100</v>
      </c>
      <c r="AE139" s="71" t="s">
        <v>100</v>
      </c>
      <c r="AF139" s="71" t="s">
        <v>100</v>
      </c>
      <c r="AG139" s="71" t="s">
        <v>100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533</v>
      </c>
      <c r="BK139" s="14" t="s">
        <v>534</v>
      </c>
      <c r="BL139" s="13"/>
      <c r="BM139" s="12" t="s">
        <v>117</v>
      </c>
      <c r="BN139" s="12" t="s">
        <v>117</v>
      </c>
      <c r="BO139" s="130" t="s">
        <v>117</v>
      </c>
      <c r="BP139" s="14" t="s">
        <v>100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398</v>
      </c>
      <c r="E140" s="175"/>
      <c r="F140" s="133" t="s">
        <v>97</v>
      </c>
      <c r="G140" s="8" t="str">
        <f>IF(D140="","*",VLOOKUP(F140,BS_ATIVIDADE[#All],3,FALSE))</f>
        <v>OUTROS</v>
      </c>
      <c r="H140" s="134" t="s">
        <v>503</v>
      </c>
      <c r="I140" s="134" t="s">
        <v>535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401</v>
      </c>
      <c r="W140" s="195" t="s">
        <v>536</v>
      </c>
      <c r="X140" s="151" t="s">
        <v>105</v>
      </c>
      <c r="Y140" s="129" t="s">
        <v>183</v>
      </c>
      <c r="Z140" s="129"/>
      <c r="AA140" s="71">
        <v>1</v>
      </c>
      <c r="AB140" s="59" t="s">
        <v>107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537</v>
      </c>
      <c r="BK140" s="198" t="s">
        <v>537</v>
      </c>
      <c r="BL140" s="13"/>
      <c r="BM140" s="12" t="s">
        <v>117</v>
      </c>
      <c r="BN140" s="12" t="s">
        <v>117</v>
      </c>
      <c r="BO140" s="130" t="s">
        <v>117</v>
      </c>
      <c r="BP140" s="14" t="s">
        <v>100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220</v>
      </c>
      <c r="E141" s="175">
        <v>161</v>
      </c>
      <c r="F141" s="133" t="s">
        <v>97</v>
      </c>
      <c r="G141" s="8" t="str">
        <f>IF(D141="","*",VLOOKUP(F141,BS_ATIVIDADE[#All],3,FALSE))</f>
        <v>OUTROS</v>
      </c>
      <c r="H141" s="134" t="s">
        <v>538</v>
      </c>
      <c r="I141" s="134" t="s">
        <v>319</v>
      </c>
      <c r="J141" s="150">
        <v>78</v>
      </c>
      <c r="K141" s="150">
        <v>275.3</v>
      </c>
      <c r="L141" s="71" t="s">
        <v>100</v>
      </c>
      <c r="M141" s="148" t="s">
        <v>539</v>
      </c>
      <c r="N141" s="148" t="s">
        <v>540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321</v>
      </c>
      <c r="W141" s="134" t="s">
        <v>541</v>
      </c>
      <c r="X141" s="151" t="s">
        <v>105</v>
      </c>
      <c r="Y141" s="129"/>
      <c r="Z141" s="129"/>
      <c r="AA141" s="71">
        <v>1</v>
      </c>
      <c r="AB141" s="59" t="s">
        <v>107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542</v>
      </c>
      <c r="BK141" s="14" t="s">
        <v>404</v>
      </c>
      <c r="BL141" s="13"/>
      <c r="BM141" s="12" t="s">
        <v>117</v>
      </c>
      <c r="BN141" s="12" t="s">
        <v>117</v>
      </c>
      <c r="BO141" s="130" t="s">
        <v>117</v>
      </c>
      <c r="BP141" s="14" t="s">
        <v>100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100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100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119</v>
      </c>
      <c r="E144" s="175">
        <v>164</v>
      </c>
      <c r="F144" s="133" t="s">
        <v>97</v>
      </c>
      <c r="G144" s="8" t="str">
        <f>IF(D144="","*",VLOOKUP(F144,BS_ATIVIDADE[#All],3,FALSE))</f>
        <v>OUTROS</v>
      </c>
      <c r="H144" s="134" t="s">
        <v>434</v>
      </c>
      <c r="I144" s="134" t="s">
        <v>247</v>
      </c>
      <c r="J144" s="150">
        <v>98</v>
      </c>
      <c r="K144" s="150">
        <v>720</v>
      </c>
      <c r="L144" s="71">
        <v>616</v>
      </c>
      <c r="M144" s="148" t="s">
        <v>543</v>
      </c>
      <c r="N144" s="148" t="s">
        <v>544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122</v>
      </c>
      <c r="W144" s="134" t="s">
        <v>545</v>
      </c>
      <c r="X144" s="151" t="s">
        <v>105</v>
      </c>
      <c r="Y144" s="129" t="s">
        <v>183</v>
      </c>
      <c r="Z144" s="129"/>
      <c r="AA144" s="71">
        <v>1</v>
      </c>
      <c r="AB144" s="59" t="s">
        <v>107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546</v>
      </c>
      <c r="BK144" s="14" t="s">
        <v>546</v>
      </c>
      <c r="BL144" s="13"/>
      <c r="BM144" s="12" t="s">
        <v>117</v>
      </c>
      <c r="BN144" s="12" t="s">
        <v>117</v>
      </c>
      <c r="BO144" s="130" t="s">
        <v>117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145</v>
      </c>
      <c r="E145" s="175">
        <v>165</v>
      </c>
      <c r="F145" s="133" t="s">
        <v>146</v>
      </c>
      <c r="G145" s="8" t="str">
        <f>IF(D145="","*",VLOOKUP(F145,BS_ATIVIDADE[#All],3,FALSE))</f>
        <v>SOLDA</v>
      </c>
      <c r="H145" s="134" t="s">
        <v>472</v>
      </c>
      <c r="I145" s="134" t="s">
        <v>100</v>
      </c>
      <c r="J145" s="150">
        <v>98</v>
      </c>
      <c r="K145" s="150">
        <v>662.4</v>
      </c>
      <c r="L145" s="71" t="s">
        <v>100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193</v>
      </c>
      <c r="W145" s="134" t="s">
        <v>194</v>
      </c>
      <c r="X145" s="151" t="s">
        <v>105</v>
      </c>
      <c r="Y145" s="129" t="s">
        <v>183</v>
      </c>
      <c r="Z145" s="129"/>
      <c r="AA145" s="71" t="s">
        <v>100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547</v>
      </c>
      <c r="BK145" s="14" t="s">
        <v>547</v>
      </c>
      <c r="BL145" s="13"/>
      <c r="BM145" s="12" t="s">
        <v>117</v>
      </c>
      <c r="BN145" s="12" t="s">
        <v>117</v>
      </c>
      <c r="BO145" s="130" t="s">
        <v>117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548</v>
      </c>
      <c r="B146" s="192">
        <v>46067</v>
      </c>
      <c r="C146" s="7">
        <v>7</v>
      </c>
      <c r="D146" s="45" t="s">
        <v>96</v>
      </c>
      <c r="E146" s="175"/>
      <c r="F146" s="133" t="s">
        <v>428</v>
      </c>
      <c r="G146" s="8" t="s">
        <v>308</v>
      </c>
      <c r="H146" s="134" t="s">
        <v>158</v>
      </c>
      <c r="I146" s="134" t="s">
        <v>158</v>
      </c>
      <c r="J146" s="150">
        <v>98</v>
      </c>
      <c r="K146" s="150">
        <v>502</v>
      </c>
      <c r="L146" s="71" t="s">
        <v>100</v>
      </c>
      <c r="M146" s="148" t="s">
        <v>549</v>
      </c>
      <c r="N146" s="193" t="s">
        <v>447</v>
      </c>
      <c r="O146" s="134">
        <v>0.41666666666666669</v>
      </c>
      <c r="P146" s="134">
        <v>4.1666666666666664E-2</v>
      </c>
      <c r="Q146" s="71">
        <v>27</v>
      </c>
      <c r="R146" s="9" t="s">
        <v>325</v>
      </c>
      <c r="S146" s="170" t="s">
        <v>244</v>
      </c>
      <c r="T146" s="170" t="s">
        <v>245</v>
      </c>
      <c r="U146" s="188" t="s">
        <v>246</v>
      </c>
      <c r="V146" s="194" t="s">
        <v>550</v>
      </c>
      <c r="W146" s="195" t="s">
        <v>551</v>
      </c>
      <c r="X146" s="151" t="s">
        <v>105</v>
      </c>
      <c r="Y146" s="129" t="s">
        <v>183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552</v>
      </c>
      <c r="BK146" s="215" t="s">
        <v>552</v>
      </c>
      <c r="BL146" s="13"/>
      <c r="BM146" s="12" t="s">
        <v>117</v>
      </c>
      <c r="BN146" s="12" t="s">
        <v>117</v>
      </c>
      <c r="BO146" s="130" t="s">
        <v>117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151</v>
      </c>
      <c r="E147" s="175">
        <v>166</v>
      </c>
      <c r="F147" s="133" t="s">
        <v>146</v>
      </c>
      <c r="G147" s="8" t="str">
        <f>IF(D147="","*",VLOOKUP(F147,BS_ATIVIDADE[#All],3,FALSE))</f>
        <v>SOLDA</v>
      </c>
      <c r="H147" s="134" t="s">
        <v>553</v>
      </c>
      <c r="I147" s="134" t="s">
        <v>100</v>
      </c>
      <c r="J147" s="150">
        <v>74</v>
      </c>
      <c r="K147" s="150">
        <v>396.94</v>
      </c>
      <c r="L147" s="71" t="s">
        <v>100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153</v>
      </c>
      <c r="W147" s="134" t="s">
        <v>194</v>
      </c>
      <c r="X147" s="151" t="s">
        <v>105</v>
      </c>
      <c r="Y147" s="129" t="s">
        <v>183</v>
      </c>
      <c r="Z147" s="129"/>
      <c r="AA147" s="71" t="s">
        <v>100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554</v>
      </c>
      <c r="BK147" s="14" t="s">
        <v>554</v>
      </c>
      <c r="BL147" s="13"/>
      <c r="BM147" s="12" t="s">
        <v>117</v>
      </c>
      <c r="BN147" s="12" t="s">
        <v>117</v>
      </c>
      <c r="BO147" s="130" t="s">
        <v>117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166</v>
      </c>
      <c r="E148" s="175">
        <v>169</v>
      </c>
      <c r="F148" s="133" t="s">
        <v>146</v>
      </c>
      <c r="G148" s="8" t="str">
        <f>IF(D148="","*",VLOOKUP(F148,BS_ATIVIDADE[#All],3,FALSE))</f>
        <v>SOLDA</v>
      </c>
      <c r="H148" s="134" t="s">
        <v>346</v>
      </c>
      <c r="I148" s="134" t="s">
        <v>100</v>
      </c>
      <c r="J148" s="150">
        <v>74</v>
      </c>
      <c r="K148" s="150">
        <v>26.818999999999999</v>
      </c>
      <c r="L148" s="71" t="s">
        <v>100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211</v>
      </c>
      <c r="W148" s="134" t="s">
        <v>194</v>
      </c>
      <c r="X148" s="151" t="s">
        <v>105</v>
      </c>
      <c r="Y148" s="129" t="s">
        <v>183</v>
      </c>
      <c r="Z148" s="129"/>
      <c r="AA148" s="71" t="s">
        <v>100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555</v>
      </c>
      <c r="BK148" s="14" t="s">
        <v>555</v>
      </c>
      <c r="BL148" s="13"/>
      <c r="BM148" s="12" t="s">
        <v>117</v>
      </c>
      <c r="BN148" s="12" t="s">
        <v>117</v>
      </c>
      <c r="BO148" s="130" t="s">
        <v>117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100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119</v>
      </c>
      <c r="E150" s="175">
        <v>171</v>
      </c>
      <c r="F150" s="133" t="s">
        <v>120</v>
      </c>
      <c r="G150" s="8" t="str">
        <f>IF(D150="","*",VLOOKUP(F150,BS_ATIVIDADE[#All],3,FALSE))</f>
        <v>MECANIZAÇÃO - SOCADORA</v>
      </c>
      <c r="H150" s="134" t="s">
        <v>99</v>
      </c>
      <c r="I150" s="134" t="s">
        <v>435</v>
      </c>
      <c r="J150" s="150">
        <v>98</v>
      </c>
      <c r="K150" s="150">
        <v>659.976</v>
      </c>
      <c r="L150" s="71">
        <v>662.91099999999994</v>
      </c>
      <c r="M150" s="148" t="s">
        <v>324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243</v>
      </c>
      <c r="S150" s="170" t="s">
        <v>244</v>
      </c>
      <c r="T150" s="170" t="s">
        <v>245</v>
      </c>
      <c r="U150" s="188" t="s">
        <v>246</v>
      </c>
      <c r="V150" s="142" t="s">
        <v>122</v>
      </c>
      <c r="W150" s="134" t="s">
        <v>123</v>
      </c>
      <c r="X150" s="151" t="s">
        <v>105</v>
      </c>
      <c r="Y150" s="129" t="s">
        <v>183</v>
      </c>
      <c r="Z150" s="129"/>
      <c r="AA150" s="71">
        <v>1</v>
      </c>
      <c r="AB150" s="59" t="s">
        <v>107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556</v>
      </c>
      <c r="BK150" s="14" t="s">
        <v>557</v>
      </c>
      <c r="BL150" s="13"/>
      <c r="BM150" s="12" t="s">
        <v>126</v>
      </c>
      <c r="BN150" s="12" t="s">
        <v>127</v>
      </c>
      <c r="BO150" s="130" t="s">
        <v>128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100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145</v>
      </c>
      <c r="E153" s="175">
        <v>173</v>
      </c>
      <c r="F153" s="133" t="s">
        <v>146</v>
      </c>
      <c r="G153" s="8" t="str">
        <f>IF(D153="","*",VLOOKUP(F153,BS_ATIVIDADE[#All],3,FALSE))</f>
        <v>SOLDA</v>
      </c>
      <c r="H153" s="134" t="s">
        <v>472</v>
      </c>
      <c r="I153" s="134" t="s">
        <v>100</v>
      </c>
      <c r="J153" s="150">
        <v>98</v>
      </c>
      <c r="K153" s="150">
        <v>662.6</v>
      </c>
      <c r="L153" s="71" t="s">
        <v>100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103</v>
      </c>
      <c r="W153" s="134" t="s">
        <v>194</v>
      </c>
      <c r="X153" s="151" t="s">
        <v>105</v>
      </c>
      <c r="Y153" s="129" t="s">
        <v>183</v>
      </c>
      <c r="Z153" s="129"/>
      <c r="AA153" s="71" t="s">
        <v>100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558</v>
      </c>
      <c r="BK153" s="14" t="s">
        <v>559</v>
      </c>
      <c r="BL153" s="13"/>
      <c r="BM153" s="12" t="s">
        <v>117</v>
      </c>
      <c r="BN153" s="12" t="s">
        <v>117</v>
      </c>
      <c r="BO153" s="130" t="s">
        <v>117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119</v>
      </c>
      <c r="E154" s="175">
        <v>174</v>
      </c>
      <c r="F154" s="133" t="s">
        <v>120</v>
      </c>
      <c r="G154" s="8" t="str">
        <f>IF(D154="","*",VLOOKUP(F154,BS_ATIVIDADE[#All],3,FALSE))</f>
        <v>MECANIZAÇÃO - SOCADORA</v>
      </c>
      <c r="H154" s="134" t="s">
        <v>99</v>
      </c>
      <c r="I154" s="134" t="s">
        <v>560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122</v>
      </c>
      <c r="W154" s="134" t="s">
        <v>123</v>
      </c>
      <c r="X154" s="151" t="s">
        <v>105</v>
      </c>
      <c r="Y154" s="129" t="s">
        <v>183</v>
      </c>
      <c r="Z154" s="129"/>
      <c r="AA154" s="71">
        <v>1</v>
      </c>
      <c r="AB154" s="59" t="s">
        <v>107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507</v>
      </c>
      <c r="BK154" s="14" t="s">
        <v>561</v>
      </c>
      <c r="BL154" s="13"/>
      <c r="BM154" s="12" t="s">
        <v>562</v>
      </c>
      <c r="BN154" s="12" t="s">
        <v>563</v>
      </c>
      <c r="BO154" s="130" t="s">
        <v>564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96</v>
      </c>
      <c r="E155" s="175">
        <v>176</v>
      </c>
      <c r="F155" s="133" t="s">
        <v>130</v>
      </c>
      <c r="G155" s="8" t="str">
        <f>IF(D155="","*",VLOOKUP(F155,BS_ATIVIDADE[#All],3,FALSE))</f>
        <v>PEDRA</v>
      </c>
      <c r="H155" s="134" t="s">
        <v>158</v>
      </c>
      <c r="I155" s="134" t="s">
        <v>158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550</v>
      </c>
      <c r="W155" s="134" t="s">
        <v>565</v>
      </c>
      <c r="X155" s="151" t="s">
        <v>105</v>
      </c>
      <c r="Y155" s="129" t="s">
        <v>183</v>
      </c>
      <c r="Z155" s="129"/>
      <c r="AA155" s="71" t="s">
        <v>106</v>
      </c>
      <c r="AB155" s="59" t="s">
        <v>107</v>
      </c>
      <c r="AC155" s="59"/>
      <c r="AD155" s="134">
        <v>0.29166666666666669</v>
      </c>
      <c r="AE155" s="71" t="s">
        <v>512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566</v>
      </c>
      <c r="BK155" s="14" t="s">
        <v>567</v>
      </c>
      <c r="BL155" s="13"/>
      <c r="BM155" s="12" t="s">
        <v>135</v>
      </c>
      <c r="BN155" s="12" t="s">
        <v>136</v>
      </c>
      <c r="BO155" s="130" t="s">
        <v>137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151</v>
      </c>
      <c r="E156" s="175">
        <v>178</v>
      </c>
      <c r="F156" s="133" t="s">
        <v>146</v>
      </c>
      <c r="G156" s="8" t="str">
        <f>IF(D156="","*",VLOOKUP(F156,BS_ATIVIDADE[#All],3,FALSE))</f>
        <v>SOLDA</v>
      </c>
      <c r="H156" s="134" t="s">
        <v>311</v>
      </c>
      <c r="I156" s="134" t="s">
        <v>100</v>
      </c>
      <c r="J156" s="150">
        <v>74</v>
      </c>
      <c r="K156" s="150">
        <v>430.26</v>
      </c>
      <c r="L156" s="71" t="s">
        <v>100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153</v>
      </c>
      <c r="W156" s="134" t="s">
        <v>194</v>
      </c>
      <c r="X156" s="151" t="s">
        <v>105</v>
      </c>
      <c r="Y156" s="129" t="s">
        <v>183</v>
      </c>
      <c r="Z156" s="129"/>
      <c r="AA156" s="71" t="s">
        <v>100</v>
      </c>
      <c r="AB156" s="59"/>
      <c r="AC156" s="59"/>
      <c r="AD156" s="134" t="s">
        <v>100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568</v>
      </c>
      <c r="BK156" s="14" t="s">
        <v>569</v>
      </c>
      <c r="BL156" s="13"/>
      <c r="BM156" s="12" t="s">
        <v>149</v>
      </c>
      <c r="BN156" s="12" t="s">
        <v>197</v>
      </c>
      <c r="BO156" s="130" t="s">
        <v>198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276</v>
      </c>
      <c r="E157" s="175">
        <v>180</v>
      </c>
      <c r="F157" s="133" t="s">
        <v>277</v>
      </c>
      <c r="G157" s="8" t="str">
        <f>IF(D157="","*",VLOOKUP(F157,BS_ATIVIDADE[#All],3,FALSE))</f>
        <v>DETECÇÃO</v>
      </c>
      <c r="H157" s="134" t="s">
        <v>334</v>
      </c>
      <c r="I157" s="134" t="s">
        <v>382</v>
      </c>
      <c r="J157" s="150">
        <v>74</v>
      </c>
      <c r="K157" s="150">
        <v>291</v>
      </c>
      <c r="L157" s="71" t="s">
        <v>100</v>
      </c>
      <c r="M157" s="148" t="s">
        <v>570</v>
      </c>
      <c r="N157" s="148" t="s">
        <v>571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167</v>
      </c>
      <c r="W157" s="134" t="s">
        <v>280</v>
      </c>
      <c r="X157" s="151" t="s">
        <v>105</v>
      </c>
      <c r="Y157" s="129" t="s">
        <v>183</v>
      </c>
      <c r="Z157" s="129"/>
      <c r="AA157" s="71">
        <v>1</v>
      </c>
      <c r="AB157" s="59" t="s">
        <v>107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572</v>
      </c>
      <c r="BK157" s="14" t="s">
        <v>572</v>
      </c>
      <c r="BL157" s="13"/>
      <c r="BM157" s="12" t="s">
        <v>117</v>
      </c>
      <c r="BN157" s="12" t="s">
        <v>117</v>
      </c>
      <c r="BO157" s="130" t="s">
        <v>117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213</v>
      </c>
      <c r="E158" s="175">
        <v>182</v>
      </c>
      <c r="F158" s="133" t="s">
        <v>214</v>
      </c>
      <c r="G158" s="8" t="str">
        <f>IF(D158="","*",VLOOKUP(F158,BS_ATIVIDADE[#All],3,FALSE))</f>
        <v>MODERNIZAÇÃO</v>
      </c>
      <c r="H158" s="134" t="s">
        <v>334</v>
      </c>
      <c r="I158" s="134" t="s">
        <v>334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573</v>
      </c>
      <c r="W158" s="134" t="s">
        <v>217</v>
      </c>
      <c r="X158" s="151" t="s">
        <v>105</v>
      </c>
      <c r="Y158" s="129" t="s">
        <v>183</v>
      </c>
      <c r="Z158" s="129"/>
      <c r="AA158" s="71" t="s">
        <v>574</v>
      </c>
      <c r="AB158" s="59" t="s">
        <v>107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575</v>
      </c>
      <c r="BK158" s="14" t="s">
        <v>576</v>
      </c>
      <c r="BL158" s="13"/>
      <c r="BM158" s="12" t="s">
        <v>126</v>
      </c>
      <c r="BN158" s="12" t="s">
        <v>127</v>
      </c>
      <c r="BO158" s="130" t="s">
        <v>128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577</v>
      </c>
      <c r="E159" s="175">
        <v>183</v>
      </c>
      <c r="F159" s="133" t="s">
        <v>97</v>
      </c>
      <c r="G159" s="8" t="str">
        <f>IF(D159="","*",VLOOKUP(F159,BS_ATIVIDADE[#All],3,FALSE))</f>
        <v>OUTROS</v>
      </c>
      <c r="H159" s="134" t="s">
        <v>578</v>
      </c>
      <c r="I159" s="134" t="s">
        <v>579</v>
      </c>
      <c r="J159" s="150">
        <v>74</v>
      </c>
      <c r="K159" s="150">
        <v>421</v>
      </c>
      <c r="L159" s="71">
        <v>226</v>
      </c>
      <c r="M159" s="148" t="s">
        <v>580</v>
      </c>
      <c r="N159" s="148" t="s">
        <v>581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582</v>
      </c>
      <c r="W159" s="134" t="s">
        <v>583</v>
      </c>
      <c r="X159" s="151" t="s">
        <v>105</v>
      </c>
      <c r="Y159" s="129"/>
      <c r="Z159" s="129"/>
      <c r="AA159" s="71">
        <v>1</v>
      </c>
      <c r="AB159" s="59" t="s">
        <v>107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166</v>
      </c>
      <c r="E160" s="175">
        <v>184</v>
      </c>
      <c r="F160" s="133" t="s">
        <v>146</v>
      </c>
      <c r="G160" s="8" t="str">
        <f>IF(D160="","*",VLOOKUP(F160,BS_ATIVIDADE[#All],3,FALSE))</f>
        <v>SOLDA</v>
      </c>
      <c r="H160" s="134" t="s">
        <v>584</v>
      </c>
      <c r="I160" s="134" t="s">
        <v>100</v>
      </c>
      <c r="J160" s="150">
        <v>74</v>
      </c>
      <c r="K160" s="150">
        <v>143.35</v>
      </c>
      <c r="L160" s="71" t="s">
        <v>100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211</v>
      </c>
      <c r="W160" s="134" t="s">
        <v>194</v>
      </c>
      <c r="X160" s="151" t="s">
        <v>105</v>
      </c>
      <c r="Y160" s="129" t="s">
        <v>183</v>
      </c>
      <c r="Z160" s="129"/>
      <c r="AA160" s="71" t="s">
        <v>100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585</v>
      </c>
      <c r="BK160" s="14" t="s">
        <v>586</v>
      </c>
      <c r="BL160" s="13"/>
      <c r="BM160" s="12" t="s">
        <v>126</v>
      </c>
      <c r="BN160" s="12" t="s">
        <v>127</v>
      </c>
      <c r="BO160" s="130" t="s">
        <v>265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398</v>
      </c>
      <c r="E161" s="175"/>
      <c r="F161" s="133" t="s">
        <v>587</v>
      </c>
      <c r="G161" s="8" t="str">
        <f>IF(D161="","*",VLOOKUP(F161,BS_ATIVIDADE[#All],3,FALSE))</f>
        <v>MECANIZAÇÃO - ESMERILHADORA</v>
      </c>
      <c r="H161" s="134" t="s">
        <v>535</v>
      </c>
      <c r="I161" s="134" t="s">
        <v>588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401</v>
      </c>
      <c r="W161" s="195" t="s">
        <v>589</v>
      </c>
      <c r="X161" s="151" t="s">
        <v>105</v>
      </c>
      <c r="Y161" s="129"/>
      <c r="Z161" s="129"/>
      <c r="AA161" s="71">
        <v>1</v>
      </c>
      <c r="AB161" s="59" t="s">
        <v>107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590</v>
      </c>
      <c r="BK161" s="238" t="s">
        <v>591</v>
      </c>
      <c r="BL161" s="13"/>
      <c r="BM161" s="12" t="s">
        <v>117</v>
      </c>
      <c r="BN161" s="12" t="s">
        <v>117</v>
      </c>
      <c r="BO161" s="130" t="s">
        <v>117</v>
      </c>
      <c r="BP161" s="14" t="s">
        <v>100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485</v>
      </c>
      <c r="E162" s="175">
        <v>185</v>
      </c>
      <c r="F162" s="133" t="s">
        <v>97</v>
      </c>
      <c r="G162" s="8" t="str">
        <f>IF(D162="","*",VLOOKUP(F162,BS_ATIVIDADE[#All],3,FALSE))</f>
        <v>OUTROS</v>
      </c>
      <c r="H162" s="134" t="s">
        <v>488</v>
      </c>
      <c r="I162" s="134" t="s">
        <v>382</v>
      </c>
      <c r="J162" s="150">
        <v>74</v>
      </c>
      <c r="K162" s="150">
        <v>24.84</v>
      </c>
      <c r="L162" s="71">
        <v>109</v>
      </c>
      <c r="M162" s="148" t="s">
        <v>592</v>
      </c>
      <c r="N162" s="148" t="s">
        <v>593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594</v>
      </c>
      <c r="W162" s="134" t="s">
        <v>595</v>
      </c>
      <c r="X162" s="151" t="s">
        <v>105</v>
      </c>
      <c r="Y162" s="129" t="s">
        <v>183</v>
      </c>
      <c r="Z162" s="129"/>
      <c r="AA162" s="71">
        <v>1</v>
      </c>
      <c r="AB162" s="59" t="s">
        <v>107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596</v>
      </c>
      <c r="BK162" s="14" t="s">
        <v>596</v>
      </c>
      <c r="BL162" s="13"/>
      <c r="BM162" s="12" t="s">
        <v>117</v>
      </c>
      <c r="BN162" s="12" t="s">
        <v>117</v>
      </c>
      <c r="BO162" s="130" t="s">
        <v>117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597</v>
      </c>
      <c r="E163" s="175">
        <v>186</v>
      </c>
      <c r="F163" s="133" t="s">
        <v>97</v>
      </c>
      <c r="G163" s="8" t="str">
        <f>IF(D163="","*",VLOOKUP(F163,BS_ATIVIDADE[#All],3,FALSE))</f>
        <v>OUTROS</v>
      </c>
      <c r="H163" s="134" t="s">
        <v>598</v>
      </c>
      <c r="I163" s="134" t="s">
        <v>599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600</v>
      </c>
      <c r="W163" s="134" t="s">
        <v>601</v>
      </c>
      <c r="X163" s="151" t="s">
        <v>105</v>
      </c>
      <c r="Y163" s="129" t="s">
        <v>183</v>
      </c>
      <c r="Z163" s="129"/>
      <c r="AA163" s="71">
        <v>1</v>
      </c>
      <c r="AB163" s="59" t="s">
        <v>107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602</v>
      </c>
      <c r="BK163" s="14" t="s">
        <v>602</v>
      </c>
      <c r="BL163" s="13"/>
      <c r="BM163" s="12" t="s">
        <v>117</v>
      </c>
      <c r="BN163" s="12" t="s">
        <v>117</v>
      </c>
      <c r="BO163" s="130" t="s">
        <v>117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100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119</v>
      </c>
      <c r="E166" s="175">
        <v>174</v>
      </c>
      <c r="F166" s="133" t="s">
        <v>120</v>
      </c>
      <c r="G166" s="8" t="s">
        <v>120</v>
      </c>
      <c r="H166" s="134" t="s">
        <v>99</v>
      </c>
      <c r="I166" s="134" t="s">
        <v>560</v>
      </c>
      <c r="J166" s="150">
        <v>98</v>
      </c>
      <c r="K166" s="150">
        <v>659.976</v>
      </c>
      <c r="L166" s="71">
        <v>662.91099999999994</v>
      </c>
      <c r="M166" s="148" t="s">
        <v>603</v>
      </c>
      <c r="N166" s="193" t="s">
        <v>604</v>
      </c>
      <c r="O166" s="134">
        <v>0.4375</v>
      </c>
      <c r="P166" s="134">
        <v>0.125</v>
      </c>
      <c r="Q166" s="71">
        <v>1680</v>
      </c>
      <c r="R166" s="9" t="s">
        <v>243</v>
      </c>
      <c r="S166" s="170" t="s">
        <v>244</v>
      </c>
      <c r="T166" s="170" t="s">
        <v>245</v>
      </c>
      <c r="U166" s="188" t="s">
        <v>246</v>
      </c>
      <c r="V166" s="194" t="s">
        <v>122</v>
      </c>
      <c r="W166" s="195" t="s">
        <v>123</v>
      </c>
      <c r="X166" s="151" t="s">
        <v>154</v>
      </c>
      <c r="Y166" s="129" t="s">
        <v>177</v>
      </c>
      <c r="Z166" s="129"/>
      <c r="AA166" s="71">
        <v>1</v>
      </c>
      <c r="AB166" s="59" t="s">
        <v>107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605</v>
      </c>
      <c r="BK166" s="239" t="s">
        <v>605</v>
      </c>
      <c r="BL166" s="13"/>
      <c r="BM166" s="12" t="s">
        <v>126</v>
      </c>
      <c r="BN166" s="12" t="s">
        <v>179</v>
      </c>
      <c r="BO166" s="130" t="s">
        <v>180</v>
      </c>
      <c r="BP166" s="14" t="s">
        <v>100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145</v>
      </c>
      <c r="E167" s="175">
        <v>188</v>
      </c>
      <c r="F167" s="133" t="s">
        <v>146</v>
      </c>
      <c r="G167" s="8" t="str">
        <f>IF(D167="","*",VLOOKUP(F167,BS_ATIVIDADE[#All],3,FALSE))</f>
        <v>SOLDA</v>
      </c>
      <c r="H167" s="134" t="s">
        <v>606</v>
      </c>
      <c r="I167" s="134" t="s">
        <v>100</v>
      </c>
      <c r="J167" s="150">
        <v>98</v>
      </c>
      <c r="K167" s="150">
        <v>549.9</v>
      </c>
      <c r="L167" s="71" t="s">
        <v>100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193</v>
      </c>
      <c r="W167" s="134" t="s">
        <v>194</v>
      </c>
      <c r="X167" s="151" t="s">
        <v>105</v>
      </c>
      <c r="Y167" s="129" t="s">
        <v>183</v>
      </c>
      <c r="Z167" s="129"/>
      <c r="AA167" s="71" t="s">
        <v>100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607</v>
      </c>
      <c r="BK167" s="240" t="s">
        <v>607</v>
      </c>
      <c r="BL167" s="13"/>
      <c r="BM167" s="12" t="s">
        <v>117</v>
      </c>
      <c r="BN167" s="12" t="s">
        <v>117</v>
      </c>
      <c r="BO167" s="130" t="s">
        <v>117</v>
      </c>
      <c r="BP167" s="14" t="s">
        <v>100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151</v>
      </c>
      <c r="E168" s="175">
        <v>189</v>
      </c>
      <c r="F168" s="133" t="s">
        <v>146</v>
      </c>
      <c r="G168" s="8" t="str">
        <f>IF(D168="","*",VLOOKUP(F168,BS_ATIVIDADE[#All],3,FALSE))</f>
        <v>SOLDA</v>
      </c>
      <c r="H168" s="134" t="s">
        <v>152</v>
      </c>
      <c r="I168" s="134" t="s">
        <v>100</v>
      </c>
      <c r="J168" s="150">
        <v>74</v>
      </c>
      <c r="K168" s="150">
        <v>498.9</v>
      </c>
      <c r="L168" s="71" t="s">
        <v>100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153</v>
      </c>
      <c r="W168" s="134" t="s">
        <v>194</v>
      </c>
      <c r="X168" s="151" t="s">
        <v>154</v>
      </c>
      <c r="Y168" s="129" t="s">
        <v>177</v>
      </c>
      <c r="Z168" s="129"/>
      <c r="AA168" s="71" t="s">
        <v>100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608</v>
      </c>
      <c r="BK168" s="14" t="s">
        <v>609</v>
      </c>
      <c r="BL168" s="13"/>
      <c r="BM168" s="12" t="s">
        <v>117</v>
      </c>
      <c r="BN168" s="12" t="s">
        <v>117</v>
      </c>
      <c r="BO168" s="130" t="s">
        <v>117</v>
      </c>
      <c r="BP168" s="14" t="s">
        <v>100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100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96</v>
      </c>
      <c r="E170" s="175">
        <v>191</v>
      </c>
      <c r="F170" s="133" t="s">
        <v>130</v>
      </c>
      <c r="G170" s="8" t="str">
        <f>IF(D170="","*",VLOOKUP(F170,BS_ATIVIDADE[#All],3,FALSE))</f>
        <v>PEDRA</v>
      </c>
      <c r="H170" s="134" t="s">
        <v>610</v>
      </c>
      <c r="I170" s="134" t="s">
        <v>100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550</v>
      </c>
      <c r="W170" s="134" t="s">
        <v>611</v>
      </c>
      <c r="X170" s="151" t="s">
        <v>154</v>
      </c>
      <c r="Y170" s="129" t="s">
        <v>177</v>
      </c>
      <c r="Z170" s="129"/>
      <c r="AA170" s="71" t="s">
        <v>106</v>
      </c>
      <c r="AB170" s="59" t="s">
        <v>107</v>
      </c>
      <c r="AC170" s="59"/>
      <c r="AD170" s="134">
        <v>0.29166666666666669</v>
      </c>
      <c r="AE170" s="71" t="s">
        <v>512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612</v>
      </c>
      <c r="BK170" s="240" t="s">
        <v>613</v>
      </c>
      <c r="BL170" s="13"/>
      <c r="BM170" s="12" t="s">
        <v>126</v>
      </c>
      <c r="BN170" s="12" t="s">
        <v>179</v>
      </c>
      <c r="BO170" s="130" t="s">
        <v>265</v>
      </c>
      <c r="BP170" s="14" t="s">
        <v>100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7" si="18">IF(BN170="","",SUBSTITUTE(BM170," ","")&amp;SUBSTITUTE(BN170," ",""))</f>
        <v>CCOCirculaçãoIntervaloContrato</v>
      </c>
    </row>
    <row r="171" spans="1:72" hidden="1">
      <c r="A171" s="44" t="str">
        <f t="shared" ref="A171:A237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100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0">IF(AND(BR171&lt;1,BS171&lt;1),"Produção e Intervalo",IF(BR171&lt;1,"Intervalo",IF(BS171&lt;1,"Produção","Aderente")))</f>
        <v>Aderente</v>
      </c>
      <c r="BR171" s="15" t="str">
        <f t="shared" ref="BR171:BR237" si="21">IF(OR(B171="",F171=""),"*",AY171/P171)</f>
        <v>*</v>
      </c>
      <c r="BS171" s="15" t="str">
        <f t="shared" ref="BS171:BS237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213</v>
      </c>
      <c r="E172" s="175">
        <v>196</v>
      </c>
      <c r="F172" s="133" t="s">
        <v>455</v>
      </c>
      <c r="G172" s="8" t="str">
        <f>IF(D172="","*",VLOOKUP(F172,BS_ATIVIDADE[#All],3,FALSE))</f>
        <v>MODERNIZAÇÃO</v>
      </c>
      <c r="H172" s="134" t="s">
        <v>334</v>
      </c>
      <c r="I172" s="134" t="s">
        <v>456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272</v>
      </c>
      <c r="W172" s="134" t="s">
        <v>614</v>
      </c>
      <c r="X172" s="151" t="s">
        <v>154</v>
      </c>
      <c r="Y172" s="129" t="s">
        <v>177</v>
      </c>
      <c r="Z172" s="129"/>
      <c r="AA172" s="71" t="s">
        <v>574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615</v>
      </c>
      <c r="BK172" s="240" t="s">
        <v>616</v>
      </c>
      <c r="BL172" s="13"/>
      <c r="BM172" s="12" t="s">
        <v>117</v>
      </c>
      <c r="BN172" s="12" t="s">
        <v>117</v>
      </c>
      <c r="BO172" s="130" t="s">
        <v>117</v>
      </c>
      <c r="BP172" s="14" t="s">
        <v>100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485</v>
      </c>
      <c r="E173" s="175">
        <v>197</v>
      </c>
      <c r="F173" s="133" t="s">
        <v>486</v>
      </c>
      <c r="G173" s="8" t="str">
        <f>IF(D173="","*",VLOOKUP(F173,BS_ATIVIDADE[#All],3,FALSE))</f>
        <v>MECANIZAÇÃO - DOL</v>
      </c>
      <c r="H173" s="134" t="s">
        <v>159</v>
      </c>
      <c r="I173" s="134" t="s">
        <v>159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406</v>
      </c>
      <c r="W173" s="134" t="s">
        <v>490</v>
      </c>
      <c r="X173" s="151" t="s">
        <v>154</v>
      </c>
      <c r="Y173" s="129" t="s">
        <v>177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617</v>
      </c>
      <c r="BK173" s="240" t="s">
        <v>618</v>
      </c>
      <c r="BL173" s="13"/>
      <c r="BM173" s="12" t="s">
        <v>619</v>
      </c>
      <c r="BN173" s="12" t="s">
        <v>620</v>
      </c>
      <c r="BO173" s="130" t="s">
        <v>621</v>
      </c>
      <c r="BP173" s="14" t="s">
        <v>622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166</v>
      </c>
      <c r="E174" s="175"/>
      <c r="F174" s="133" t="s">
        <v>146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100</v>
      </c>
      <c r="J174" s="150">
        <v>74</v>
      </c>
      <c r="K174" s="150">
        <v>97.62</v>
      </c>
      <c r="L174" s="71" t="s">
        <v>100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211</v>
      </c>
      <c r="W174" s="134" t="s">
        <v>194</v>
      </c>
      <c r="X174" s="151" t="s">
        <v>154</v>
      </c>
      <c r="Y174" s="129" t="s">
        <v>177</v>
      </c>
      <c r="Z174" s="129"/>
      <c r="AA174" s="71" t="s">
        <v>100</v>
      </c>
      <c r="AB174" s="59"/>
      <c r="AC174" s="59"/>
      <c r="AD174" s="134" t="s">
        <v>100</v>
      </c>
      <c r="AE174" s="134" t="s">
        <v>100</v>
      </c>
      <c r="AF174" s="134" t="s">
        <v>100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623</v>
      </c>
      <c r="BK174" s="240" t="s">
        <v>623</v>
      </c>
      <c r="BL174" s="13"/>
      <c r="BM174" s="12" t="s">
        <v>397</v>
      </c>
      <c r="BN174" s="12" t="s">
        <v>624</v>
      </c>
      <c r="BO174" s="130" t="s">
        <v>625</v>
      </c>
      <c r="BP174" s="14" t="s">
        <v>100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577</v>
      </c>
      <c r="E175" s="175"/>
      <c r="F175" s="133" t="s">
        <v>97</v>
      </c>
      <c r="G175" s="8" t="str">
        <f>IF(D175="","*",VLOOKUP(F175,BS_ATIVIDADE[#All],3,FALSE))</f>
        <v>OUTROS</v>
      </c>
      <c r="H175" s="148" t="s">
        <v>488</v>
      </c>
      <c r="I175" s="134" t="s">
        <v>626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582</v>
      </c>
      <c r="W175" s="195" t="s">
        <v>627</v>
      </c>
      <c r="X175" s="151" t="s">
        <v>105</v>
      </c>
      <c r="Y175" s="129" t="s">
        <v>183</v>
      </c>
      <c r="Z175" s="129"/>
      <c r="AA175" s="71">
        <v>1</v>
      </c>
      <c r="AB175" s="59" t="s">
        <v>107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628</v>
      </c>
      <c r="BK175" s="239" t="s">
        <v>628</v>
      </c>
      <c r="BL175" s="13"/>
      <c r="BM175" s="12" t="s">
        <v>117</v>
      </c>
      <c r="BN175" s="12" t="s">
        <v>117</v>
      </c>
      <c r="BO175" s="130" t="s">
        <v>117</v>
      </c>
      <c r="BP175" s="14" t="s">
        <v>100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276</v>
      </c>
      <c r="E176" s="175">
        <v>199</v>
      </c>
      <c r="F176" s="133" t="s">
        <v>277</v>
      </c>
      <c r="G176" s="8" t="str">
        <f>IF(D176="","*",VLOOKUP(F176,BS_ATIVIDADE[#All],3,FALSE))</f>
        <v>DETECÇÃO</v>
      </c>
      <c r="H176" s="134" t="s">
        <v>278</v>
      </c>
      <c r="I176" s="134" t="s">
        <v>382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167</v>
      </c>
      <c r="W176" s="134" t="s">
        <v>280</v>
      </c>
      <c r="X176" s="151" t="s">
        <v>105</v>
      </c>
      <c r="Y176" s="129" t="s">
        <v>183</v>
      </c>
      <c r="Z176" s="129"/>
      <c r="AA176" s="71">
        <v>1</v>
      </c>
      <c r="AB176" s="59" t="s">
        <v>107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629</v>
      </c>
      <c r="BK176" s="240" t="s">
        <v>629</v>
      </c>
      <c r="BL176" s="13"/>
      <c r="BM176" s="12" t="s">
        <v>117</v>
      </c>
      <c r="BN176" s="12" t="s">
        <v>117</v>
      </c>
      <c r="BO176" s="130" t="s">
        <v>117</v>
      </c>
      <c r="BP176" s="14" t="s">
        <v>100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100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220</v>
      </c>
      <c r="E178" s="175">
        <v>201</v>
      </c>
      <c r="F178" s="133" t="s">
        <v>109</v>
      </c>
      <c r="G178" s="8" t="str">
        <f>IF(D178="","*",VLOOKUP(F178,BS_ATIVIDADE[#All],3,FALSE))</f>
        <v>OUTROS</v>
      </c>
      <c r="H178" s="134" t="s">
        <v>319</v>
      </c>
      <c r="I178" s="134" t="s">
        <v>630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631</v>
      </c>
      <c r="W178" s="134" t="s">
        <v>541</v>
      </c>
      <c r="X178" s="151" t="s">
        <v>105</v>
      </c>
      <c r="Y178" s="129" t="s">
        <v>183</v>
      </c>
      <c r="Z178" s="129"/>
      <c r="AA178" s="71">
        <v>1</v>
      </c>
      <c r="AB178" s="59" t="s">
        <v>107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632</v>
      </c>
      <c r="BK178" s="14" t="s">
        <v>633</v>
      </c>
      <c r="BL178" s="13"/>
      <c r="BM178" s="12" t="s">
        <v>397</v>
      </c>
      <c r="BN178" s="12" t="s">
        <v>343</v>
      </c>
      <c r="BO178" s="130" t="s">
        <v>344</v>
      </c>
      <c r="BP178" s="14" t="s">
        <v>634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635</v>
      </c>
      <c r="E179" s="175">
        <v>202</v>
      </c>
      <c r="F179" s="133" t="s">
        <v>636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100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637</v>
      </c>
      <c r="W179" s="134" t="s">
        <v>638</v>
      </c>
      <c r="X179" s="151" t="s">
        <v>105</v>
      </c>
      <c r="Y179" s="129" t="s">
        <v>183</v>
      </c>
      <c r="Z179" s="129"/>
      <c r="AA179" s="71">
        <v>1</v>
      </c>
      <c r="AB179" s="59" t="s">
        <v>107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639</v>
      </c>
      <c r="BK179" s="240" t="s">
        <v>639</v>
      </c>
      <c r="BL179" s="13"/>
      <c r="BM179" s="12" t="s">
        <v>126</v>
      </c>
      <c r="BN179" s="12" t="s">
        <v>127</v>
      </c>
      <c r="BO179" s="130" t="s">
        <v>128</v>
      </c>
      <c r="BP179" s="14" t="s">
        <v>100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398</v>
      </c>
      <c r="E180" s="175">
        <v>203</v>
      </c>
      <c r="F180" s="133" t="s">
        <v>587</v>
      </c>
      <c r="G180" s="8" t="str">
        <f>IF(D180="","*",VLOOKUP(F180,BS_ATIVIDADE[#All],3,FALSE))</f>
        <v>MECANIZAÇÃO - ESMERILHADORA</v>
      </c>
      <c r="H180" s="134" t="s">
        <v>640</v>
      </c>
      <c r="I180" s="134" t="s">
        <v>641</v>
      </c>
      <c r="J180" s="150">
        <v>103</v>
      </c>
      <c r="K180" s="150">
        <v>1725</v>
      </c>
      <c r="L180" s="71" t="s">
        <v>100</v>
      </c>
      <c r="M180" s="148" t="s">
        <v>642</v>
      </c>
      <c r="N180" s="148" t="s">
        <v>643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644</v>
      </c>
      <c r="W180" s="134" t="s">
        <v>645</v>
      </c>
      <c r="X180" s="151" t="s">
        <v>105</v>
      </c>
      <c r="Y180" s="129"/>
      <c r="Z180" s="129"/>
      <c r="AA180" s="71">
        <v>1</v>
      </c>
      <c r="AB180" s="59" t="s">
        <v>107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100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646</v>
      </c>
      <c r="BK180" s="240" t="s">
        <v>646</v>
      </c>
      <c r="BL180" s="13"/>
      <c r="BM180" s="12" t="s">
        <v>117</v>
      </c>
      <c r="BN180" s="12" t="s">
        <v>117</v>
      </c>
      <c r="BO180" s="130" t="s">
        <v>117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228</v>
      </c>
      <c r="E181" s="175">
        <v>204</v>
      </c>
      <c r="F181" s="133" t="s">
        <v>97</v>
      </c>
      <c r="G181" s="8" t="str">
        <f>IF(D181="","*",VLOOKUP(F181,BS_ATIVIDADE[#All],3,FALSE))</f>
        <v>OUTROS</v>
      </c>
      <c r="H181" s="134" t="s">
        <v>429</v>
      </c>
      <c r="I181" s="134" t="s">
        <v>647</v>
      </c>
      <c r="J181" s="150">
        <v>103</v>
      </c>
      <c r="K181" s="150">
        <v>1984</v>
      </c>
      <c r="L181" s="71" t="s">
        <v>100</v>
      </c>
      <c r="M181" s="148" t="s">
        <v>648</v>
      </c>
      <c r="N181" s="148" t="s">
        <v>649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231</v>
      </c>
      <c r="W181" s="134" t="s">
        <v>104</v>
      </c>
      <c r="X181" s="151" t="s">
        <v>174</v>
      </c>
      <c r="Y181" s="129"/>
      <c r="Z181" s="129"/>
      <c r="AA181" s="71">
        <v>1</v>
      </c>
      <c r="AB181" s="59" t="s">
        <v>107</v>
      </c>
      <c r="AC181" s="59"/>
      <c r="AD181" s="134">
        <v>0.29166666666666669</v>
      </c>
      <c r="AE181" s="71">
        <v>7674</v>
      </c>
      <c r="AF181" s="71" t="s">
        <v>100</v>
      </c>
      <c r="AG181" s="71" t="s">
        <v>100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650</v>
      </c>
      <c r="BL181" s="13"/>
      <c r="BM181" s="12" t="s">
        <v>117</v>
      </c>
      <c r="BN181" s="12" t="s">
        <v>117</v>
      </c>
      <c r="BO181" s="130" t="s">
        <v>117</v>
      </c>
      <c r="BP181" s="14" t="s">
        <v>100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119</v>
      </c>
      <c r="E184" s="175">
        <v>174</v>
      </c>
      <c r="F184" s="133" t="s">
        <v>120</v>
      </c>
      <c r="G184" s="8" t="s">
        <v>120</v>
      </c>
      <c r="H184" s="134" t="s">
        <v>99</v>
      </c>
      <c r="I184" s="134" t="s">
        <v>560</v>
      </c>
      <c r="J184" s="150">
        <v>98</v>
      </c>
      <c r="K184" s="150">
        <v>659.976</v>
      </c>
      <c r="L184" s="71">
        <v>662.91099999999994</v>
      </c>
      <c r="M184" s="148" t="s">
        <v>603</v>
      </c>
      <c r="N184" s="148" t="s">
        <v>651</v>
      </c>
      <c r="O184" s="134">
        <v>0.4375</v>
      </c>
      <c r="P184" s="134">
        <v>0.125</v>
      </c>
      <c r="Q184" s="71">
        <v>1680</v>
      </c>
      <c r="R184" s="9" t="s">
        <v>243</v>
      </c>
      <c r="S184" s="170" t="s">
        <v>244</v>
      </c>
      <c r="T184" s="170" t="s">
        <v>245</v>
      </c>
      <c r="U184" s="188" t="s">
        <v>246</v>
      </c>
      <c r="V184" s="142" t="s">
        <v>122</v>
      </c>
      <c r="W184" s="134" t="s">
        <v>123</v>
      </c>
      <c r="X184" s="151" t="s">
        <v>154</v>
      </c>
      <c r="Y184" s="129" t="s">
        <v>177</v>
      </c>
      <c r="Z184" s="129"/>
      <c r="AA184" s="71">
        <v>1</v>
      </c>
      <c r="AB184" s="59" t="s">
        <v>107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652</v>
      </c>
      <c r="BK184" s="14" t="s">
        <v>652</v>
      </c>
      <c r="BL184" s="13"/>
      <c r="BM184" s="12" t="s">
        <v>126</v>
      </c>
      <c r="BN184" s="12" t="s">
        <v>179</v>
      </c>
      <c r="BO184" s="130" t="s">
        <v>180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145</v>
      </c>
      <c r="E185" s="175">
        <v>206</v>
      </c>
      <c r="F185" s="133" t="s">
        <v>146</v>
      </c>
      <c r="G185" s="8" t="str">
        <f>IF(D185="","*",VLOOKUP(F185,BS_ATIVIDADE[#All],3,FALSE))</f>
        <v>SOLDA</v>
      </c>
      <c r="H185" s="134" t="s">
        <v>653</v>
      </c>
      <c r="I185" s="134" t="s">
        <v>100</v>
      </c>
      <c r="J185" s="150">
        <v>98</v>
      </c>
      <c r="K185" s="150">
        <v>661.84</v>
      </c>
      <c r="L185" s="71" t="s">
        <v>100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193</v>
      </c>
      <c r="W185" s="134" t="s">
        <v>194</v>
      </c>
      <c r="X185" s="151" t="s">
        <v>105</v>
      </c>
      <c r="Y185" s="129" t="s">
        <v>183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654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655</v>
      </c>
      <c r="BK185" s="14" t="s">
        <v>656</v>
      </c>
      <c r="BL185" s="13"/>
      <c r="BM185" s="12" t="s">
        <v>117</v>
      </c>
      <c r="BN185" s="12" t="s">
        <v>117</v>
      </c>
      <c r="BO185" s="130" t="s">
        <v>117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96</v>
      </c>
      <c r="E186" s="175">
        <v>207</v>
      </c>
      <c r="F186" s="133" t="s">
        <v>130</v>
      </c>
      <c r="G186" s="8" t="str">
        <f>IF(D186="","*",VLOOKUP(F186,BS_ATIVIDADE[#All],3,FALSE))</f>
        <v>PEDRA</v>
      </c>
      <c r="H186" s="134" t="s">
        <v>610</v>
      </c>
      <c r="I186" s="134" t="s">
        <v>100</v>
      </c>
      <c r="J186" s="150">
        <v>74</v>
      </c>
      <c r="K186" s="150">
        <v>444.66</v>
      </c>
      <c r="L186" s="71">
        <v>444</v>
      </c>
      <c r="M186" s="148" t="s">
        <v>657</v>
      </c>
      <c r="N186" s="148" t="s">
        <v>610</v>
      </c>
      <c r="O186" s="134">
        <v>0.41666666666666669</v>
      </c>
      <c r="P186" s="134">
        <v>0.125</v>
      </c>
      <c r="Q186" s="71">
        <v>10</v>
      </c>
      <c r="R186" s="9" t="s">
        <v>325</v>
      </c>
      <c r="S186" s="170" t="s">
        <v>244</v>
      </c>
      <c r="T186" s="170" t="s">
        <v>261</v>
      </c>
      <c r="U186" s="188" t="s">
        <v>262</v>
      </c>
      <c r="V186" s="142" t="s">
        <v>550</v>
      </c>
      <c r="W186" s="134" t="s">
        <v>611</v>
      </c>
      <c r="X186" s="151" t="s">
        <v>154</v>
      </c>
      <c r="Y186" s="129" t="s">
        <v>177</v>
      </c>
      <c r="Z186" s="129"/>
      <c r="AA186" s="71" t="s">
        <v>106</v>
      </c>
      <c r="AB186" s="59" t="s">
        <v>107</v>
      </c>
      <c r="AC186" s="59"/>
      <c r="AD186" s="134">
        <v>0.29166666666666669</v>
      </c>
      <c r="AE186" s="71" t="s">
        <v>512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658</v>
      </c>
      <c r="BK186" s="14" t="s">
        <v>658</v>
      </c>
      <c r="BL186" s="13"/>
      <c r="BM186" s="12" t="s">
        <v>126</v>
      </c>
      <c r="BN186" s="12" t="s">
        <v>179</v>
      </c>
      <c r="BO186" s="130" t="s">
        <v>180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151</v>
      </c>
      <c r="E187" s="175">
        <v>208</v>
      </c>
      <c r="F187" s="133" t="s">
        <v>146</v>
      </c>
      <c r="G187" s="8" t="str">
        <f>IF(D187="","*",VLOOKUP(F187,BS_ATIVIDADE[#All],3,FALSE))</f>
        <v>SOLDA</v>
      </c>
      <c r="H187" s="134" t="s">
        <v>311</v>
      </c>
      <c r="I187" s="134" t="s">
        <v>100</v>
      </c>
      <c r="J187" s="150">
        <v>74</v>
      </c>
      <c r="K187" s="150">
        <v>430.26799999999997</v>
      </c>
      <c r="L187" s="71" t="s">
        <v>100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153</v>
      </c>
      <c r="W187" s="134" t="s">
        <v>194</v>
      </c>
      <c r="X187" s="151" t="s">
        <v>105</v>
      </c>
      <c r="Y187" s="129" t="s">
        <v>183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659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660</v>
      </c>
      <c r="BK187" s="14" t="s">
        <v>660</v>
      </c>
      <c r="BL187" s="13"/>
      <c r="BM187" s="12" t="s">
        <v>126</v>
      </c>
      <c r="BN187" s="12" t="s">
        <v>127</v>
      </c>
      <c r="BO187" s="130" t="s">
        <v>128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276</v>
      </c>
      <c r="E188" s="175">
        <v>209</v>
      </c>
      <c r="F188" s="133" t="s">
        <v>277</v>
      </c>
      <c r="G188" s="8" t="str">
        <f>IF(D188="","*",VLOOKUP(F188,BS_ATIVIDADE[#All],3,FALSE))</f>
        <v>DETECÇÃO</v>
      </c>
      <c r="H188" s="134" t="s">
        <v>334</v>
      </c>
      <c r="I188" s="134" t="s">
        <v>661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167</v>
      </c>
      <c r="W188" s="134" t="s">
        <v>280</v>
      </c>
      <c r="X188" s="151" t="s">
        <v>105</v>
      </c>
      <c r="Y188" s="129" t="s">
        <v>183</v>
      </c>
      <c r="Z188" s="129"/>
      <c r="AA188" s="71">
        <v>1</v>
      </c>
      <c r="AB188" s="59" t="s">
        <v>107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662</v>
      </c>
      <c r="BK188" s="14" t="s">
        <v>662</v>
      </c>
      <c r="BL188" s="13"/>
      <c r="BM188" s="12" t="s">
        <v>117</v>
      </c>
      <c r="BN188" s="12" t="s">
        <v>117</v>
      </c>
      <c r="BO188" s="130" t="s">
        <v>117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213</v>
      </c>
      <c r="E189" s="175">
        <v>211</v>
      </c>
      <c r="F189" s="133" t="s">
        <v>455</v>
      </c>
      <c r="G189" s="8" t="str">
        <f>IF(D189="","*",VLOOKUP(F189,BS_ATIVIDADE[#All],3,FALSE))</f>
        <v>MODERNIZAÇÃO</v>
      </c>
      <c r="H189" s="134" t="s">
        <v>334</v>
      </c>
      <c r="I189" s="134" t="s">
        <v>456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272</v>
      </c>
      <c r="W189" s="134" t="s">
        <v>663</v>
      </c>
      <c r="X189" s="151" t="s">
        <v>105</v>
      </c>
      <c r="Y189" s="129" t="s">
        <v>183</v>
      </c>
      <c r="Z189" s="129"/>
      <c r="AA189" s="71" t="s">
        <v>574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664</v>
      </c>
      <c r="BK189" s="14" t="s">
        <v>664</v>
      </c>
      <c r="BL189" s="13"/>
      <c r="BM189" s="12" t="s">
        <v>126</v>
      </c>
      <c r="BN189" s="12" t="s">
        <v>127</v>
      </c>
      <c r="BO189" s="130" t="s">
        <v>128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577</v>
      </c>
      <c r="E190" s="175">
        <v>212</v>
      </c>
      <c r="F190" s="133" t="s">
        <v>120</v>
      </c>
      <c r="G190" s="8" t="str">
        <f>IF(D190="","*",VLOOKUP(F190,BS_ATIVIDADE[#All],3,FALSE))</f>
        <v>MECANIZAÇÃO - SOCADORA</v>
      </c>
      <c r="H190" s="134" t="s">
        <v>665</v>
      </c>
      <c r="I190" s="134" t="s">
        <v>666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582</v>
      </c>
      <c r="W190" s="134" t="s">
        <v>123</v>
      </c>
      <c r="X190" s="151" t="s">
        <v>105</v>
      </c>
      <c r="Y190" s="129" t="s">
        <v>183</v>
      </c>
      <c r="Z190" s="129"/>
      <c r="AA190" s="71">
        <v>1</v>
      </c>
      <c r="AB190" s="59" t="s">
        <v>107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97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667</v>
      </c>
      <c r="AN190" s="166" t="s">
        <v>668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669</v>
      </c>
      <c r="BK190" s="14" t="s">
        <v>670</v>
      </c>
      <c r="BL190" s="13"/>
      <c r="BM190" s="12" t="s">
        <v>619</v>
      </c>
      <c r="BN190" s="12" t="s">
        <v>620</v>
      </c>
      <c r="BO190" s="130" t="s">
        <v>621</v>
      </c>
      <c r="BP190" s="14" t="s">
        <v>671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485</v>
      </c>
      <c r="E191" s="175">
        <v>213</v>
      </c>
      <c r="F191" s="133" t="s">
        <v>486</v>
      </c>
      <c r="G191" s="8" t="str">
        <f>IF(D191="","*",VLOOKUP(F191,BS_ATIVIDADE[#All],3,FALSE))</f>
        <v>MECANIZAÇÃO - DOL</v>
      </c>
      <c r="H191" s="134" t="s">
        <v>665</v>
      </c>
      <c r="I191" s="134" t="s">
        <v>665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672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528</v>
      </c>
      <c r="W191" s="134" t="s">
        <v>490</v>
      </c>
      <c r="X191" s="151" t="s">
        <v>105</v>
      </c>
      <c r="Y191" s="129" t="s">
        <v>183</v>
      </c>
      <c r="Z191" s="129"/>
      <c r="AA191" s="71">
        <v>1</v>
      </c>
      <c r="AB191" s="59" t="s">
        <v>107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100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673</v>
      </c>
      <c r="BK191" s="14" t="s">
        <v>674</v>
      </c>
      <c r="BL191" s="13"/>
      <c r="BM191" s="12" t="s">
        <v>117</v>
      </c>
      <c r="BN191" s="12" t="s">
        <v>117</v>
      </c>
      <c r="BO191" s="130" t="s">
        <v>117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166</v>
      </c>
      <c r="E192" s="175">
        <v>213</v>
      </c>
      <c r="F192" s="133" t="s">
        <v>146</v>
      </c>
      <c r="G192" s="8" t="str">
        <f>IF(D192="","*",VLOOKUP(F192,BS_ATIVIDADE[#All],3,FALSE))</f>
        <v>SOLDA</v>
      </c>
      <c r="H192" s="134" t="s">
        <v>419</v>
      </c>
      <c r="I192" s="134" t="s">
        <v>100</v>
      </c>
      <c r="J192" s="150">
        <v>74</v>
      </c>
      <c r="K192" s="150">
        <v>97.62</v>
      </c>
      <c r="L192" s="71" t="s">
        <v>100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211</v>
      </c>
      <c r="W192" s="134" t="s">
        <v>194</v>
      </c>
      <c r="X192" s="151" t="s">
        <v>105</v>
      </c>
      <c r="Y192" s="129" t="s">
        <v>183</v>
      </c>
      <c r="Z192" s="129"/>
      <c r="AA192" s="71" t="s">
        <v>100</v>
      </c>
      <c r="AB192" s="59" t="s">
        <v>100</v>
      </c>
      <c r="AC192" s="59"/>
      <c r="AD192" s="134" t="s">
        <v>100</v>
      </c>
      <c r="AE192" s="71" t="s">
        <v>100</v>
      </c>
      <c r="AF192" s="71" t="s">
        <v>100</v>
      </c>
      <c r="AG192" s="71" t="s">
        <v>100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675</v>
      </c>
      <c r="BK192" s="14" t="s">
        <v>676</v>
      </c>
      <c r="BL192" s="13"/>
      <c r="BM192" s="12" t="s">
        <v>117</v>
      </c>
      <c r="BN192" s="12" t="s">
        <v>117</v>
      </c>
      <c r="BO192" s="130" t="s">
        <v>117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635</v>
      </c>
      <c r="E193" s="175">
        <v>215</v>
      </c>
      <c r="F193" s="133" t="s">
        <v>636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100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637</v>
      </c>
      <c r="W193" s="134" t="s">
        <v>638</v>
      </c>
      <c r="X193" s="151" t="s">
        <v>105</v>
      </c>
      <c r="Y193" s="129" t="s">
        <v>183</v>
      </c>
      <c r="Z193" s="129"/>
      <c r="AA193" s="71">
        <v>1</v>
      </c>
      <c r="AB193" s="59" t="s">
        <v>107</v>
      </c>
      <c r="AC193" s="59"/>
      <c r="AD193" s="134">
        <v>0.29166666666666669</v>
      </c>
      <c r="AE193" s="71">
        <v>6252</v>
      </c>
      <c r="AF193" s="71" t="s">
        <v>100</v>
      </c>
      <c r="AG193" s="71" t="s">
        <v>100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677</v>
      </c>
      <c r="BK193" s="14" t="s">
        <v>678</v>
      </c>
      <c r="BL193" s="13"/>
      <c r="BM193" s="12" t="s">
        <v>117</v>
      </c>
      <c r="BN193" s="12" t="s">
        <v>117</v>
      </c>
      <c r="BO193" s="130" t="s">
        <v>117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100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398</v>
      </c>
      <c r="E195" s="175">
        <v>217</v>
      </c>
      <c r="F195" s="133" t="s">
        <v>587</v>
      </c>
      <c r="G195" s="8" t="str">
        <f>IF(D195="","*",VLOOKUP(F195,BS_ATIVIDADE[#All],3,FALSE))</f>
        <v>MECANIZAÇÃO - ESMERILHADORA</v>
      </c>
      <c r="H195" s="134" t="s">
        <v>641</v>
      </c>
      <c r="I195" s="134" t="s">
        <v>641</v>
      </c>
      <c r="J195" s="150">
        <v>103</v>
      </c>
      <c r="K195" s="150">
        <v>1806</v>
      </c>
      <c r="L195" s="71">
        <v>1836</v>
      </c>
      <c r="M195" s="148" t="s">
        <v>679</v>
      </c>
      <c r="N195" s="148" t="s">
        <v>680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401</v>
      </c>
      <c r="W195" s="134" t="s">
        <v>681</v>
      </c>
      <c r="X195" s="151" t="s">
        <v>105</v>
      </c>
      <c r="Y195" s="129" t="s">
        <v>183</v>
      </c>
      <c r="Z195" s="129"/>
      <c r="AA195" s="71">
        <v>1</v>
      </c>
      <c r="AB195" s="59" t="s">
        <v>107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100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682</v>
      </c>
      <c r="BK195" s="14" t="s">
        <v>683</v>
      </c>
      <c r="BL195" s="13"/>
      <c r="BM195" s="12" t="s">
        <v>117</v>
      </c>
      <c r="BN195" s="12" t="s">
        <v>117</v>
      </c>
      <c r="BO195" s="130" t="s">
        <v>117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684</v>
      </c>
      <c r="E196" s="175">
        <v>218</v>
      </c>
      <c r="F196" s="133" t="s">
        <v>685</v>
      </c>
      <c r="G196" s="8" t="str">
        <f>IF(D196="","*",VLOOKUP(F196,BS_ATIVIDADE[#All],3,FALSE))</f>
        <v>OUTROS</v>
      </c>
      <c r="H196" s="134" t="s">
        <v>686</v>
      </c>
      <c r="I196" s="134" t="s">
        <v>687</v>
      </c>
      <c r="J196" s="150">
        <v>103</v>
      </c>
      <c r="K196" s="150">
        <v>1935</v>
      </c>
      <c r="L196" s="71">
        <v>2029</v>
      </c>
      <c r="M196" s="148" t="s">
        <v>688</v>
      </c>
      <c r="N196" s="148" t="s">
        <v>689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401</v>
      </c>
      <c r="W196" s="134" t="s">
        <v>690</v>
      </c>
      <c r="X196" s="151" t="s">
        <v>105</v>
      </c>
      <c r="Y196" s="129" t="s">
        <v>183</v>
      </c>
      <c r="Z196" s="129"/>
      <c r="AA196" s="71">
        <v>1</v>
      </c>
      <c r="AB196" s="59" t="s">
        <v>107</v>
      </c>
      <c r="AC196" s="59"/>
      <c r="AD196" s="134">
        <v>0.29166666666666669</v>
      </c>
      <c r="AE196" s="71">
        <v>7684</v>
      </c>
      <c r="AF196" s="71" t="s">
        <v>100</v>
      </c>
      <c r="AG196" s="71" t="s">
        <v>100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691</v>
      </c>
      <c r="BK196" s="14" t="s">
        <v>692</v>
      </c>
      <c r="BL196" s="13"/>
      <c r="BM196" s="12" t="s">
        <v>126</v>
      </c>
      <c r="BN196" s="12" t="s">
        <v>127</v>
      </c>
      <c r="BO196" s="130" t="s">
        <v>128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100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100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100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119</v>
      </c>
      <c r="E200" s="175">
        <v>222</v>
      </c>
      <c r="F200" s="133" t="s">
        <v>120</v>
      </c>
      <c r="G200" s="8" t="str">
        <f>IF(D200="","*",VLOOKUP(F200,BS_ATIVIDADE[#All],3,FALSE))</f>
        <v>MECANIZAÇÃO - SOCADORA</v>
      </c>
      <c r="H200" s="134" t="s">
        <v>99</v>
      </c>
      <c r="I200" s="134" t="s">
        <v>560</v>
      </c>
      <c r="J200" s="150">
        <v>98</v>
      </c>
      <c r="K200" s="150">
        <v>659.976</v>
      </c>
      <c r="L200" s="71">
        <v>662.91099999999994</v>
      </c>
      <c r="M200" s="148" t="s">
        <v>603</v>
      </c>
      <c r="N200" s="148" t="s">
        <v>651</v>
      </c>
      <c r="O200" s="134">
        <v>0.4375</v>
      </c>
      <c r="P200" s="134">
        <v>0.125</v>
      </c>
      <c r="Q200" s="71">
        <v>1680</v>
      </c>
      <c r="R200" s="9" t="s">
        <v>243</v>
      </c>
      <c r="S200" s="170" t="s">
        <v>244</v>
      </c>
      <c r="T200" s="170" t="s">
        <v>245</v>
      </c>
      <c r="U200" s="188" t="s">
        <v>246</v>
      </c>
      <c r="V200" s="142" t="s">
        <v>122</v>
      </c>
      <c r="W200" s="134" t="s">
        <v>123</v>
      </c>
      <c r="X200" s="151" t="s">
        <v>105</v>
      </c>
      <c r="Y200" s="129" t="s">
        <v>183</v>
      </c>
      <c r="Z200" s="129"/>
      <c r="AA200" s="71">
        <v>1</v>
      </c>
      <c r="AB200" s="59" t="s">
        <v>107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1</v>
      </c>
      <c r="BI200" s="14"/>
      <c r="BJ200" s="14" t="s">
        <v>693</v>
      </c>
      <c r="BK200" s="14"/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145</v>
      </c>
      <c r="E201" s="175">
        <v>223</v>
      </c>
      <c r="F201" s="133" t="s">
        <v>146</v>
      </c>
      <c r="G201" s="8" t="str">
        <f>IF(D201="","*",VLOOKUP(F201,BS_ATIVIDADE[#All],3,FALSE))</f>
        <v>SOLDA</v>
      </c>
      <c r="H201" s="134" t="s">
        <v>654</v>
      </c>
      <c r="I201" s="134" t="s">
        <v>100</v>
      </c>
      <c r="J201" s="150">
        <v>98</v>
      </c>
      <c r="K201" s="150">
        <v>597.1</v>
      </c>
      <c r="L201" s="71" t="s">
        <v>100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TMJ-TCT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193</v>
      </c>
      <c r="W201" s="134" t="s">
        <v>194</v>
      </c>
      <c r="X201" s="151" t="s">
        <v>105</v>
      </c>
      <c r="Y201" s="129" t="s">
        <v>183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TMJ-TCT</v>
      </c>
      <c r="AN201" s="166" t="str">
        <f>IF(BS_CONTROLE[[#This Row],[SB]]=0, "-", BS_CONTROLE[[#This Row],[SB]])</f>
        <v>TMJPAT1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694</v>
      </c>
      <c r="BK201" s="14" t="s">
        <v>694</v>
      </c>
      <c r="BL201" s="13"/>
      <c r="BM201" s="12"/>
      <c r="BN201" s="12"/>
      <c r="BO201" s="130"/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139</v>
      </c>
      <c r="E202" s="175"/>
      <c r="F202" s="133" t="s">
        <v>171</v>
      </c>
      <c r="G202" s="8" t="str">
        <f>IF(D202="","*",VLOOKUP(F202,BS_ATIVIDADE[#All],3,FALSE))</f>
        <v>TRILHO - SUBSTITUIÇÂO</v>
      </c>
      <c r="H202" s="134" t="s">
        <v>606</v>
      </c>
      <c r="I202" s="134" t="s">
        <v>100</v>
      </c>
      <c r="J202" s="150">
        <v>98</v>
      </c>
      <c r="K202" s="150">
        <v>563.09</v>
      </c>
      <c r="L202" s="71" t="s">
        <v>100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103</v>
      </c>
      <c r="W202" s="195" t="s">
        <v>695</v>
      </c>
      <c r="X202" s="151" t="s">
        <v>105</v>
      </c>
      <c r="Y202" s="129" t="s">
        <v>183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696</v>
      </c>
      <c r="BK202" s="198" t="s">
        <v>696</v>
      </c>
      <c r="BL202" s="13"/>
      <c r="BM202" s="12" t="s">
        <v>397</v>
      </c>
      <c r="BN202" s="12" t="s">
        <v>343</v>
      </c>
      <c r="BO202" s="130" t="s">
        <v>697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276</v>
      </c>
      <c r="E203" s="175">
        <v>224</v>
      </c>
      <c r="F203" s="133" t="s">
        <v>277</v>
      </c>
      <c r="G203" s="8" t="str">
        <f>IF(D203="","*",VLOOKUP(F203,BS_ATIVIDADE[#All],3,FALSE))</f>
        <v>DETECÇÃO</v>
      </c>
      <c r="H203" s="134" t="s">
        <v>661</v>
      </c>
      <c r="I203" s="134" t="s">
        <v>698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699</v>
      </c>
      <c r="W203" s="134" t="s">
        <v>280</v>
      </c>
      <c r="X203" s="151" t="s">
        <v>105</v>
      </c>
      <c r="Y203" s="129" t="s">
        <v>183</v>
      </c>
      <c r="Z203" s="129"/>
      <c r="AA203" s="71">
        <v>1</v>
      </c>
      <c r="AB203" s="59" t="s">
        <v>107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1</v>
      </c>
      <c r="BI203" s="14"/>
      <c r="BJ203" s="14" t="s">
        <v>700</v>
      </c>
      <c r="BK203" s="14" t="s">
        <v>700</v>
      </c>
      <c r="BL203" s="13"/>
      <c r="BM203" s="12"/>
      <c r="BN203" s="12"/>
      <c r="BO203" s="130"/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701</v>
      </c>
      <c r="E204" s="175">
        <v>225</v>
      </c>
      <c r="F204" s="133" t="s">
        <v>146</v>
      </c>
      <c r="G204" s="8" t="str">
        <f>IF(D204="","*",VLOOKUP(F204,BS_ATIVIDADE[#All],3,FALSE))</f>
        <v>SOLDA</v>
      </c>
      <c r="H204" s="134" t="s">
        <v>152</v>
      </c>
      <c r="I204" s="134" t="s">
        <v>100</v>
      </c>
      <c r="J204" s="150">
        <v>74</v>
      </c>
      <c r="K204" s="150">
        <v>498.9</v>
      </c>
      <c r="L204" s="71" t="s">
        <v>100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153</v>
      </c>
      <c r="W204" s="134" t="s">
        <v>194</v>
      </c>
      <c r="X204" s="151" t="s">
        <v>105</v>
      </c>
      <c r="Y204" s="129" t="s">
        <v>183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1</v>
      </c>
      <c r="BI204" s="14"/>
      <c r="BJ204" s="14" t="s">
        <v>702</v>
      </c>
      <c r="BK204" s="14" t="s">
        <v>703</v>
      </c>
      <c r="BL204" s="13"/>
      <c r="BM204" s="12"/>
      <c r="BN204" s="12"/>
      <c r="BO204" s="130"/>
      <c r="BP204" s="14"/>
      <c r="BQ204" s="10" t="str">
        <f t="shared" si="20"/>
        <v>Produção</v>
      </c>
      <c r="BR204" s="15">
        <f t="shared" si="21"/>
        <v>0.99999999999999978</v>
      </c>
      <c r="BS204" s="15">
        <f t="shared" si="22"/>
        <v>0</v>
      </c>
      <c r="BT204" s="231" t="str">
        <f t="shared" si="18"/>
        <v/>
      </c>
    </row>
    <row r="205" spans="1:72" hidden="1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19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96</v>
      </c>
      <c r="E206" s="175">
        <v>226</v>
      </c>
      <c r="F206" s="133" t="s">
        <v>130</v>
      </c>
      <c r="G206" s="8" t="str">
        <f>IF(D206="","*",VLOOKUP(F206,BS_ATIVIDADE[#All],3,FALSE))</f>
        <v>PEDRA</v>
      </c>
      <c r="H206" s="134" t="s">
        <v>158</v>
      </c>
      <c r="I206" s="134" t="s">
        <v>158</v>
      </c>
      <c r="J206" s="150">
        <v>74</v>
      </c>
      <c r="K206" s="150">
        <v>461</v>
      </c>
      <c r="L206" s="71" t="s">
        <v>100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550</v>
      </c>
      <c r="W206" s="134" t="s">
        <v>611</v>
      </c>
      <c r="X206" s="151" t="s">
        <v>105</v>
      </c>
      <c r="Y206" s="129" t="s">
        <v>183</v>
      </c>
      <c r="Z206" s="129"/>
      <c r="AA206" s="71" t="s">
        <v>106</v>
      </c>
      <c r="AB206" s="59" t="s">
        <v>107</v>
      </c>
      <c r="AC206" s="59"/>
      <c r="AD206" s="134">
        <v>0.29166666666666669</v>
      </c>
      <c r="AE206" s="71" t="s">
        <v>512</v>
      </c>
      <c r="AF206" s="71">
        <v>9292</v>
      </c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>
        <v>0</v>
      </c>
      <c r="AS206" s="32">
        <v>0</v>
      </c>
      <c r="AT206" s="32">
        <v>0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>
        <v>0</v>
      </c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>
        <v>0</v>
      </c>
      <c r="BI206" s="14"/>
      <c r="BJ206" s="14" t="s">
        <v>704</v>
      </c>
      <c r="BK206" s="14" t="s">
        <v>704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100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231" t="str">
        <f t="shared" si="18"/>
        <v/>
      </c>
    </row>
    <row r="208" spans="1:72" hidden="1">
      <c r="A208" s="44" t="str">
        <f t="shared" si="19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100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231" t="str">
        <f t="shared" si="18"/>
        <v/>
      </c>
    </row>
    <row r="209" spans="1:72">
      <c r="A209" s="44" t="str">
        <f t="shared" si="19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213</v>
      </c>
      <c r="E209" s="175">
        <v>229</v>
      </c>
      <c r="F209" s="133" t="s">
        <v>97</v>
      </c>
      <c r="G209" s="8" t="str">
        <f>IF(D209="","*",VLOOKUP(F209,BS_ATIVIDADE[#All],3,FALSE))</f>
        <v>OUTROS</v>
      </c>
      <c r="H209" s="134" t="s">
        <v>334</v>
      </c>
      <c r="I209" s="134" t="s">
        <v>159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44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573</v>
      </c>
      <c r="W209" s="134" t="s">
        <v>705</v>
      </c>
      <c r="X209" s="151" t="s">
        <v>105</v>
      </c>
      <c r="Y209" s="129" t="s">
        <v>183</v>
      </c>
      <c r="Z209" s="129"/>
      <c r="AA209" s="71" t="s">
        <v>574</v>
      </c>
      <c r="AB209" s="59"/>
      <c r="AC209" s="59"/>
      <c r="AD209" s="134">
        <v>0.29166666666666669</v>
      </c>
      <c r="AE209" s="71">
        <v>7671</v>
      </c>
      <c r="AF209" s="71">
        <v>9322</v>
      </c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 t="s">
        <v>706</v>
      </c>
      <c r="BK209" s="14" t="s">
        <v>706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100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577</v>
      </c>
      <c r="E211" s="175">
        <v>231</v>
      </c>
      <c r="F211" s="133" t="s">
        <v>120</v>
      </c>
      <c r="G211" s="8" t="str">
        <f>IF(D211="","*",VLOOKUP(F211,BS_ATIVIDADE[#All],3,FALSE))</f>
        <v>MECANIZAÇÃO - SOCADORA</v>
      </c>
      <c r="H211" s="134" t="s">
        <v>315</v>
      </c>
      <c r="I211" s="134" t="s">
        <v>315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582</v>
      </c>
      <c r="W211" s="134" t="s">
        <v>123</v>
      </c>
      <c r="X211" s="151" t="s">
        <v>105</v>
      </c>
      <c r="Y211" s="129" t="s">
        <v>183</v>
      </c>
      <c r="Z211" s="129"/>
      <c r="AA211" s="71">
        <v>1</v>
      </c>
      <c r="AB211" s="59" t="s">
        <v>107</v>
      </c>
      <c r="AC211" s="59"/>
      <c r="AD211" s="134">
        <v>0.29166666666666669</v>
      </c>
      <c r="AE211" s="71">
        <v>6248</v>
      </c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>
        <v>0.36388888888888887</v>
      </c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>
        <v>1</v>
      </c>
      <c r="BI211" s="14"/>
      <c r="BJ211" s="14" t="s">
        <v>707</v>
      </c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100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100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>W48</v>
      </c>
      <c r="B214" s="132"/>
      <c r="C214" s="7" t="str">
        <f>IF(BS_CONTROLE[[#This Row],[DATA]]="","",WEEKNUM(BS_CONTROLE[[#This Row],[DATA]]))</f>
        <v/>
      </c>
      <c r="D214" s="45" t="s">
        <v>485</v>
      </c>
      <c r="E214" s="175">
        <v>234</v>
      </c>
      <c r="F214" s="133" t="s">
        <v>486</v>
      </c>
      <c r="G214" s="8" t="str">
        <f>IF(D214="","*",VLOOKUP(F214,BS_ATIVIDADE[#All],3,FALSE))</f>
        <v>MECANIZAÇÃO - DOL</v>
      </c>
      <c r="H214" s="134" t="s">
        <v>665</v>
      </c>
      <c r="I214" s="134" t="s">
        <v>665</v>
      </c>
      <c r="J214" s="150">
        <v>74</v>
      </c>
      <c r="K214" s="150">
        <v>104.3</v>
      </c>
      <c r="L214" s="71">
        <v>100.7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4" s="134"/>
      <c r="P214" s="134"/>
      <c r="Q214" s="71"/>
      <c r="R214" s="9" t="str">
        <f>IFERROR(_xlfn.XLOOKUP(F214, BS_ATIVIDADE[ATIVIDADE],BS_ATIVIDADE[UNIDADE] ), "*")</f>
        <v>M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188" t="str">
        <f>IFERROR(_xlfn.XLOOKUP(J214, BASE_MAPA!$B$2:$B$420, BASE_MAPA!$G$2:$G$420), "ERRO")</f>
        <v>MARCO INICIAL - ALTO ARAGUAIA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MECANIZAÇÃO - DOL</v>
      </c>
      <c r="AJ214" s="8" t="str">
        <f>IF(D214="","*",VLOOKUP(AI214,BS_ATIVIDADE[#Data],3,FALSE))</f>
        <v>MECANIZAÇÃO - DOL</v>
      </c>
      <c r="AK214" s="166" t="str">
        <f>IF(BS_CONTROLE[[#This Row],[Local - Partida]]=0, "-", BS_CONTROLE[[#This Row],[Local - Partida]])</f>
        <v>TIN2</v>
      </c>
      <c r="AL214" s="166" t="str">
        <f>IF(BS_CONTROLE[[#This Row],[Local - Encerramento]]=0, "-", BS_CONTROLE[[#This Row],[Local - Encerramento]])</f>
        <v>TIN2</v>
      </c>
      <c r="AM214" s="166" t="str">
        <f>IF(BS_CONTROLE[[#This Row],[Entre - Estações]]=0, "-", BS_CONTROLE[[#This Row],[Entre - Estações]])</f>
        <v>TSP-TIN</v>
      </c>
      <c r="AN214" s="166" t="str">
        <f>IF(BS_CONTROLE[[#This Row],[SB]]=0, "-", BS_CONTROLE[[#This Row],[SB]])</f>
        <v>K97TIN</v>
      </c>
      <c r="AO214" s="167">
        <f>IF(BS_CONTROLE[[#This Row],[SUB]]=0, "-", BS_CONTROLE[[#This Row],[SUB]])</f>
        <v>74</v>
      </c>
      <c r="AP214" s="168">
        <f>IF(BS_CONTROLE[[#This Row],[KM - Inicio]]=0, "-", BS_CONTROLE[[#This Row],[KM - Inicio]])</f>
        <v>104.3</v>
      </c>
      <c r="AQ214" s="168">
        <f>IF(BS_CONTROLE[[#This Row],[KM - Fim]]=0, "-", BS_CONTROLE[[#This Row],[KM - Fim]])</f>
        <v>100.7</v>
      </c>
      <c r="AR214" s="32"/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M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89" t="str">
        <f>IFERROR(_xlfn.XLOOKUP(AO214, BASE_MAPA!$B$2:$B$420, BASE_MAPA!$G$2:$G$420), "ERRO")</f>
        <v>MARCO INICIAL - ALTO ARAGUAIA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>
      <c r="A215" s="44" t="str">
        <f t="shared" si="19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166</v>
      </c>
      <c r="E215" s="175">
        <v>235</v>
      </c>
      <c r="F215" s="133" t="s">
        <v>146</v>
      </c>
      <c r="G215" s="8" t="str">
        <f>IF(D215="","*",VLOOKUP(F215,BS_ATIVIDADE[#All],3,FALSE))</f>
        <v>SOLDA</v>
      </c>
      <c r="H215" s="134" t="s">
        <v>419</v>
      </c>
      <c r="I215" s="134" t="s">
        <v>100</v>
      </c>
      <c r="J215" s="150">
        <v>74</v>
      </c>
      <c r="K215" s="150">
        <v>54.53</v>
      </c>
      <c r="L215" s="71" t="s">
        <v>100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211</v>
      </c>
      <c r="W215" s="134" t="s">
        <v>194</v>
      </c>
      <c r="X215" s="151" t="s">
        <v>105</v>
      </c>
      <c r="Y215" s="129" t="s">
        <v>183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 t="s">
        <v>708</v>
      </c>
      <c r="BK215" s="14" t="s">
        <v>708</v>
      </c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E14</v>
      </c>
      <c r="B216" s="132"/>
      <c r="C216" s="7" t="str">
        <f>IF(BS_CONTROLE[[#This Row],[DATA]]="","",WEEKNUM(BS_CONTROLE[[#This Row],[DATA]]))</f>
        <v/>
      </c>
      <c r="D216" s="45" t="s">
        <v>398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100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 ht="19.5" customHeight="1">
      <c r="A217" s="44" t="str">
        <f t="shared" si="19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684</v>
      </c>
      <c r="E217" s="175">
        <v>237</v>
      </c>
      <c r="F217" s="133" t="s">
        <v>685</v>
      </c>
      <c r="G217" s="8" t="str">
        <f>IF(D217="","*",VLOOKUP(F217,BS_ATIVIDADE[#All],3,FALSE))</f>
        <v>OUTROS</v>
      </c>
      <c r="H217" s="134" t="s">
        <v>686</v>
      </c>
      <c r="I217" s="134" t="s">
        <v>709</v>
      </c>
      <c r="J217" s="150">
        <v>103</v>
      </c>
      <c r="K217" s="150">
        <v>1935</v>
      </c>
      <c r="L217" s="71">
        <v>2029</v>
      </c>
      <c r="M217" s="148" t="s">
        <v>710</v>
      </c>
      <c r="N217" s="148" t="s">
        <v>711</v>
      </c>
      <c r="O217" s="134">
        <v>0.41666666666666669</v>
      </c>
      <c r="P217" s="134">
        <v>4.1666666666666664E-2</v>
      </c>
      <c r="Q217" s="71">
        <v>1</v>
      </c>
      <c r="R217" s="9" t="s">
        <v>309</v>
      </c>
      <c r="S217" s="170" t="s">
        <v>712</v>
      </c>
      <c r="T217" s="170" t="s">
        <v>713</v>
      </c>
      <c r="U217" s="188" t="s">
        <v>714</v>
      </c>
      <c r="V217" s="142" t="s">
        <v>401</v>
      </c>
      <c r="W217" s="220" t="s">
        <v>715</v>
      </c>
      <c r="X217" s="151" t="s">
        <v>105</v>
      </c>
      <c r="Y217" s="129" t="s">
        <v>183</v>
      </c>
      <c r="Z217" s="129"/>
      <c r="AA217" s="71">
        <v>1</v>
      </c>
      <c r="AB217" s="59" t="s">
        <v>107</v>
      </c>
      <c r="AC217" s="59"/>
      <c r="AD217" s="134">
        <v>0.29166666666666669</v>
      </c>
      <c r="AE217" s="71">
        <v>7684</v>
      </c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PAM</v>
      </c>
      <c r="AL217" s="166" t="str">
        <f>IF(BS_CONTROLE[[#This Row],[Local - Encerramento]]=0, "-", BS_CONTROLE[[#This Row],[Local - Encerramento]])</f>
        <v>PSS</v>
      </c>
      <c r="AM217" s="166" t="str">
        <f>IF(BS_CONTROLE[[#This Row],[Entre - Estações]]=0, "-", BS_CONTROLE[[#This Row],[Entre - Estações]])</f>
        <v>PAM-PSS</v>
      </c>
      <c r="AN217" s="166" t="str">
        <f>IF(BS_CONTROLE[[#This Row],[SB]]=0, "-", BS_CONTROLE[[#This Row],[SB]])</f>
        <v>PAMPSS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1935</v>
      </c>
      <c r="AQ217" s="168">
        <f>IF(BS_CONTROLE[[#This Row],[KM - Fim]]=0, "-", BS_CONTROLE[[#This Row],[KM - Fim]])</f>
        <v>2029</v>
      </c>
      <c r="AR217" s="32">
        <v>0.35</v>
      </c>
      <c r="AS217" s="32">
        <v>0.49583333333333335</v>
      </c>
      <c r="AT217" s="32">
        <v>0.53749999999999998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4.166666666666663E-2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>
        <v>1</v>
      </c>
      <c r="BI217" s="14"/>
      <c r="BJ217" s="14" t="s">
        <v>716</v>
      </c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0.99999999999999911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220</v>
      </c>
      <c r="E218" s="175">
        <v>238</v>
      </c>
      <c r="F218" s="133" t="s">
        <v>109</v>
      </c>
      <c r="G218" s="8" t="str">
        <f>IF(D218="","*",VLOOKUP(F218,BS_ATIVIDADE[#All],3,FALSE))</f>
        <v>OUTROS</v>
      </c>
      <c r="H218" s="134" t="s">
        <v>319</v>
      </c>
      <c r="I218" s="134" t="s">
        <v>630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631</v>
      </c>
      <c r="W218" s="134" t="s">
        <v>541</v>
      </c>
      <c r="X218" s="151" t="s">
        <v>105</v>
      </c>
      <c r="Y218" s="129" t="s">
        <v>183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 t="s">
        <v>717</v>
      </c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>
      <c r="A219" s="44" t="str">
        <f t="shared" si="19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635</v>
      </c>
      <c r="E219" s="175">
        <v>239</v>
      </c>
      <c r="F219" s="133" t="s">
        <v>636</v>
      </c>
      <c r="G219" s="8" t="str">
        <f>IF(D219="","*",VLOOKUP(F219,BS_ATIVIDADE[#All],3,FALSE))</f>
        <v>CAMINHÂO - SOLDA</v>
      </c>
      <c r="H219" s="134" t="s">
        <v>718</v>
      </c>
      <c r="I219" s="134" t="s">
        <v>718</v>
      </c>
      <c r="J219" s="150">
        <v>78</v>
      </c>
      <c r="K219" s="150">
        <v>176</v>
      </c>
      <c r="L219" s="71" t="s">
        <v>100</v>
      </c>
      <c r="M219" s="148" t="s">
        <v>719</v>
      </c>
      <c r="N219" s="148" t="s">
        <v>718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637</v>
      </c>
      <c r="W219" s="134" t="s">
        <v>638</v>
      </c>
      <c r="X219" s="151" t="s">
        <v>105</v>
      </c>
      <c r="Y219" s="129" t="s">
        <v>183</v>
      </c>
      <c r="Z219" s="129"/>
      <c r="AA219" s="71">
        <v>1</v>
      </c>
      <c r="AB219" s="59" t="s">
        <v>107</v>
      </c>
      <c r="AC219" s="59"/>
      <c r="AD219" s="134">
        <v>0.29166666666666669</v>
      </c>
      <c r="AE219" s="71">
        <v>6252</v>
      </c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 t="s">
        <v>720</v>
      </c>
      <c r="BK219" s="14"/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>
        <v>101</v>
      </c>
      <c r="K220" s="150">
        <v>1429.8219999999999</v>
      </c>
      <c r="L220" s="71" t="s">
        <v>100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0" s="188" t="str">
        <f>IFERROR(_xlfn.XLOOKUP(J220, BASE_MAPA!$B$2:$B$420, BASE_MAPA!$G$2:$G$420), "ERRO")</f>
        <v>PORTO NACIONAL - OURO VERDE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PSI-PJG</v>
      </c>
      <c r="AN220" s="166" t="str">
        <f>IF(BS_CONTROLE[[#This Row],[SB]]=0, "-", BS_CONTROLE[[#This Row],[SB]])</f>
        <v>PJGPSI</v>
      </c>
      <c r="AO220" s="167">
        <f>IF(BS_CONTROLE[[#This Row],[SUB]]=0, "-", BS_CONTROLE[[#This Row],[SUB]])</f>
        <v>101</v>
      </c>
      <c r="AP220" s="168">
        <f>IF(BS_CONTROLE[[#This Row],[KM - Inicio]]=0, "-", BS_CONTROLE[[#This Row],[KM - Inicio]])</f>
        <v>1429.8219999999999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0" s="189" t="str">
        <f>IFERROR(_xlfn.XLOOKUP(AO220, BASE_MAPA!$B$2:$B$420, BASE_MAPA!$G$2:$G$420), "ERRO")</f>
        <v>PORTO NACIONAL - OURO VERDE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100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100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100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100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100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100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100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100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100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100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si="19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100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231" t="str">
        <f t="shared" si="18"/>
        <v/>
      </c>
    </row>
    <row r="232" spans="1:72" hidden="1">
      <c r="A232" s="44" t="str">
        <f t="shared" si="19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100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231" t="str">
        <f t="shared" si="18"/>
        <v/>
      </c>
    </row>
    <row r="233" spans="1:72" hidden="1">
      <c r="A233" s="44" t="str">
        <f t="shared" si="19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100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231" t="str">
        <f t="shared" si="18"/>
        <v/>
      </c>
    </row>
    <row r="234" spans="1:72" hidden="1">
      <c r="A234" s="44" t="str">
        <f t="shared" si="19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100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231" t="str">
        <f t="shared" si="18"/>
        <v/>
      </c>
    </row>
    <row r="235" spans="1:72" hidden="1">
      <c r="A235" s="44" t="str">
        <f t="shared" si="19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100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231" t="str">
        <f t="shared" si="18"/>
        <v/>
      </c>
    </row>
    <row r="236" spans="1:72" hidden="1">
      <c r="A236" s="44" t="str">
        <f t="shared" si="19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100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231" t="str">
        <f t="shared" si="18"/>
        <v/>
      </c>
    </row>
    <row r="237" spans="1:72" hidden="1">
      <c r="A237" s="44" t="str">
        <f t="shared" si="19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100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231" t="str">
        <f t="shared" si="18"/>
        <v/>
      </c>
    </row>
    <row r="238" spans="1:72" hidden="1">
      <c r="A238" s="44" t="str">
        <f t="shared" ref="A238:A301" si="27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100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8">IF(AND(BR238&lt;1,BS238&lt;1),"Produção e Intervalo",IF(BR238&lt;1,"Intervalo",IF(BS238&lt;1,"Produção","Aderente")))</f>
        <v>Aderente</v>
      </c>
      <c r="BR238" s="15" t="str">
        <f t="shared" ref="BR238:BR301" si="29">IF(OR(B238="",F238=""),"*",AY238/P238)</f>
        <v>*</v>
      </c>
      <c r="BS238" s="15" t="str">
        <f t="shared" ref="BS238:BS301" si="30">IF(OR(B238="",F238=""),"*",BA238/Q238)</f>
        <v>*</v>
      </c>
      <c r="BT238" s="231" t="str">
        <f t="shared" ref="BT238:BT301" si="31">IF(BN238="","",SUBSTITUTE(BM238," ","")&amp;SUBSTITUTE(BN238," ",""))</f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100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100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100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100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100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100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100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100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100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100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100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100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100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100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100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100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100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100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100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100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100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100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100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100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100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100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100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100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100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100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100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100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100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100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100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100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100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100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100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100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100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100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100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100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100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100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100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100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100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100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100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100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100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100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100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100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100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1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100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1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100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1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100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1" t="str">
        <f t="shared" si="31"/>
        <v/>
      </c>
    </row>
    <row r="299" spans="1:72" hidden="1">
      <c r="A299" s="44" t="str">
        <f t="shared" si="27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100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231" t="str">
        <f t="shared" si="31"/>
        <v/>
      </c>
    </row>
    <row r="300" spans="1:72" hidden="1">
      <c r="A300" s="44" t="str">
        <f t="shared" si="27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100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231" t="str">
        <f t="shared" si="31"/>
        <v/>
      </c>
    </row>
    <row r="301" spans="1:72" hidden="1">
      <c r="A301" s="44" t="str">
        <f t="shared" si="27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100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231" t="str">
        <f t="shared" si="31"/>
        <v/>
      </c>
    </row>
    <row r="302" spans="1:72" hidden="1">
      <c r="A302" s="44" t="str">
        <f t="shared" ref="A302:A365" si="32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100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3">IF(AND(BR302&lt;1,BS302&lt;1),"Produção e Intervalo",IF(BR302&lt;1,"Intervalo",IF(BS302&lt;1,"Produção","Aderente")))</f>
        <v>Aderente</v>
      </c>
      <c r="BR302" s="15" t="str">
        <f t="shared" ref="BR302:BR365" si="34">IF(OR(B302="",F302=""),"*",AY302/P302)</f>
        <v>*</v>
      </c>
      <c r="BS302" s="15" t="str">
        <f t="shared" ref="BS302:BS365" si="35">IF(OR(B302="",F302=""),"*",BA302/Q302)</f>
        <v>*</v>
      </c>
      <c r="BT302" s="231" t="str">
        <f t="shared" ref="BT302:BT365" si="36">IF(BN302="","",SUBSTITUTE(BM302," ","")&amp;SUBSTITUTE(BN302," ",""))</f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100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100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100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100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100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100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100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100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100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100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100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100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100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100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100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100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100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100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100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100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100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100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100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100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100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100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100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100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100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100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100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100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100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100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100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100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100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100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100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100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100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100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100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100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100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100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100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100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100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100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100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100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100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100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100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100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100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1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100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1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100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1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100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1" t="str">
        <f t="shared" si="36"/>
        <v/>
      </c>
    </row>
    <row r="363" spans="1:72" hidden="1">
      <c r="A363" s="44" t="str">
        <f t="shared" si="32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100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231" t="str">
        <f t="shared" si="36"/>
        <v/>
      </c>
    </row>
    <row r="364" spans="1:72" hidden="1">
      <c r="A364" s="44" t="str">
        <f t="shared" si="32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100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231" t="str">
        <f t="shared" si="36"/>
        <v/>
      </c>
    </row>
    <row r="365" spans="1:72" hidden="1">
      <c r="A365" s="44" t="str">
        <f t="shared" si="32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100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231" t="str">
        <f t="shared" si="36"/>
        <v/>
      </c>
    </row>
    <row r="366" spans="1:72" hidden="1">
      <c r="A366" s="44" t="str">
        <f t="shared" ref="A366:A429" si="37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100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8">IF(AND(BR366&lt;1,BS366&lt;1),"Produção e Intervalo",IF(BR366&lt;1,"Intervalo",IF(BS366&lt;1,"Produção","Aderente")))</f>
        <v>Aderente</v>
      </c>
      <c r="BR366" s="15" t="str">
        <f t="shared" ref="BR366:BR429" si="39">IF(OR(B366="",F366=""),"*",AY366/P366)</f>
        <v>*</v>
      </c>
      <c r="BS366" s="15" t="str">
        <f t="shared" ref="BS366:BS429" si="40">IF(OR(B366="",F366=""),"*",BA366/Q366)</f>
        <v>*</v>
      </c>
      <c r="BT366" s="231" t="str">
        <f t="shared" ref="BT366:BT429" si="41">IF(BN366="","",SUBSTITUTE(BM366," ","")&amp;SUBSTITUTE(BN366," ",""))</f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100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100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100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100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100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100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100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100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100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100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100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100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100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100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100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100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100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100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100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100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100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100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100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100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100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100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100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100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100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100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100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100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100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100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100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100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100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100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100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100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100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100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100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100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100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100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100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100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100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100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100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100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100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100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100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100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100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1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100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1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100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1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100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1" t="str">
        <f t="shared" si="41"/>
        <v/>
      </c>
    </row>
    <row r="427" spans="1:72" hidden="1">
      <c r="A427" s="44" t="str">
        <f t="shared" si="37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100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8"/>
        <v>Aderente</v>
      </c>
      <c r="BR427" s="15" t="str">
        <f t="shared" si="39"/>
        <v>*</v>
      </c>
      <c r="BS427" s="15" t="str">
        <f t="shared" si="40"/>
        <v>*</v>
      </c>
      <c r="BT427" s="231" t="str">
        <f t="shared" si="41"/>
        <v/>
      </c>
    </row>
    <row r="428" spans="1:72" hidden="1">
      <c r="A428" s="44" t="str">
        <f t="shared" si="37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100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8"/>
        <v>Aderente</v>
      </c>
      <c r="BR428" s="15" t="str">
        <f t="shared" si="39"/>
        <v>*</v>
      </c>
      <c r="BS428" s="15" t="str">
        <f t="shared" si="40"/>
        <v>*</v>
      </c>
      <c r="BT428" s="231" t="str">
        <f t="shared" si="41"/>
        <v/>
      </c>
    </row>
    <row r="429" spans="1:72" hidden="1">
      <c r="A429" s="44" t="str">
        <f t="shared" si="37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100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8"/>
        <v>Aderente</v>
      </c>
      <c r="BR429" s="15" t="str">
        <f t="shared" si="39"/>
        <v>*</v>
      </c>
      <c r="BS429" s="15" t="str">
        <f t="shared" si="40"/>
        <v>*</v>
      </c>
      <c r="BT429" s="231" t="str">
        <f t="shared" si="41"/>
        <v/>
      </c>
    </row>
    <row r="430" spans="1:72" hidden="1">
      <c r="A430" s="44" t="str">
        <f t="shared" ref="A430:A493" si="42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100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3">IF(AND(BR430&lt;1,BS430&lt;1),"Produção e Intervalo",IF(BR430&lt;1,"Intervalo",IF(BS430&lt;1,"Produção","Aderente")))</f>
        <v>Aderente</v>
      </c>
      <c r="BR430" s="15" t="str">
        <f t="shared" ref="BR430:BR493" si="44">IF(OR(B430="",F430=""),"*",AY430/P430)</f>
        <v>*</v>
      </c>
      <c r="BS430" s="15" t="str">
        <f t="shared" ref="BS430:BS493" si="45">IF(OR(B430="",F430=""),"*",BA430/Q430)</f>
        <v>*</v>
      </c>
      <c r="BT430" s="231" t="str">
        <f t="shared" ref="BT430:BT493" si="46">IF(BN430="","",SUBSTITUTE(BM430," ","")&amp;SUBSTITUTE(BN430," ",""))</f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100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100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100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100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100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100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100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100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100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100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100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100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100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100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100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100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100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100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100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100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100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100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100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100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100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100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100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100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100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100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100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100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100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100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100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100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100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100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100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100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100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100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100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100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100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100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100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100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100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100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100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100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100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100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100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100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100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1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100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1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100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1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100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1" t="str">
        <f t="shared" si="46"/>
        <v/>
      </c>
    </row>
    <row r="491" spans="1:72" hidden="1">
      <c r="A491" s="44" t="str">
        <f t="shared" si="42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100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3"/>
        <v>Aderente</v>
      </c>
      <c r="BR491" s="15" t="str">
        <f t="shared" si="44"/>
        <v>*</v>
      </c>
      <c r="BS491" s="15" t="str">
        <f t="shared" si="45"/>
        <v>*</v>
      </c>
      <c r="BT491" s="231" t="str">
        <f t="shared" si="46"/>
        <v/>
      </c>
    </row>
    <row r="492" spans="1:72" hidden="1">
      <c r="A492" s="44" t="str">
        <f t="shared" si="42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100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3"/>
        <v>Aderente</v>
      </c>
      <c r="BR492" s="15" t="str">
        <f t="shared" si="44"/>
        <v>*</v>
      </c>
      <c r="BS492" s="15" t="str">
        <f t="shared" si="45"/>
        <v>*</v>
      </c>
      <c r="BT492" s="231" t="str">
        <f t="shared" si="46"/>
        <v/>
      </c>
    </row>
    <row r="493" spans="1:72" hidden="1">
      <c r="A493" s="44" t="str">
        <f t="shared" si="42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100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3"/>
        <v>Aderente</v>
      </c>
      <c r="BR493" s="15" t="str">
        <f t="shared" si="44"/>
        <v>*</v>
      </c>
      <c r="BS493" s="15" t="str">
        <f t="shared" si="45"/>
        <v>*</v>
      </c>
      <c r="BT493" s="231" t="str">
        <f t="shared" si="46"/>
        <v/>
      </c>
    </row>
    <row r="494" spans="1:72" hidden="1">
      <c r="A494" s="44" t="str">
        <f t="shared" ref="A494:A557" si="47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100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8">IF(AND(BR494&lt;1,BS494&lt;1),"Produção e Intervalo",IF(BR494&lt;1,"Intervalo",IF(BS494&lt;1,"Produção","Aderente")))</f>
        <v>Aderente</v>
      </c>
      <c r="BR494" s="15" t="str">
        <f t="shared" ref="BR494:BR557" si="49">IF(OR(B494="",F494=""),"*",AY494/P494)</f>
        <v>*</v>
      </c>
      <c r="BS494" s="15" t="str">
        <f t="shared" ref="BS494:BS557" si="50">IF(OR(B494="",F494=""),"*",BA494/Q494)</f>
        <v>*</v>
      </c>
      <c r="BT494" s="231" t="str">
        <f t="shared" ref="BT494:BT557" si="51">IF(BN494="","",SUBSTITUTE(BM494," ","")&amp;SUBSTITUTE(BN494," ",""))</f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100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100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100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100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100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100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100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100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100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100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100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100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100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100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100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100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100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100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100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100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100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100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100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100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100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100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100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100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100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100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100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100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100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100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100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100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100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100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100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100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100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100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100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100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100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100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100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100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100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100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100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100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100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100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100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100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100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1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100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1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100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1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100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1" t="str">
        <f t="shared" si="51"/>
        <v/>
      </c>
    </row>
    <row r="555" spans="1:72" hidden="1">
      <c r="A555" s="44" t="str">
        <f t="shared" si="47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100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8"/>
        <v>Aderente</v>
      </c>
      <c r="BR555" s="15" t="str">
        <f t="shared" si="49"/>
        <v>*</v>
      </c>
      <c r="BS555" s="15" t="str">
        <f t="shared" si="50"/>
        <v>*</v>
      </c>
      <c r="BT555" s="231" t="str">
        <f t="shared" si="51"/>
        <v/>
      </c>
    </row>
    <row r="556" spans="1:72" hidden="1">
      <c r="A556" s="44" t="str">
        <f t="shared" si="47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100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8"/>
        <v>Aderente</v>
      </c>
      <c r="BR556" s="15" t="str">
        <f t="shared" si="49"/>
        <v>*</v>
      </c>
      <c r="BS556" s="15" t="str">
        <f t="shared" si="50"/>
        <v>*</v>
      </c>
      <c r="BT556" s="231" t="str">
        <f t="shared" si="51"/>
        <v/>
      </c>
    </row>
    <row r="557" spans="1:72" hidden="1">
      <c r="A557" s="44" t="str">
        <f t="shared" si="47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100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8"/>
        <v>Aderente</v>
      </c>
      <c r="BR557" s="15" t="str">
        <f t="shared" si="49"/>
        <v>*</v>
      </c>
      <c r="BS557" s="15" t="str">
        <f t="shared" si="50"/>
        <v>*</v>
      </c>
      <c r="BT557" s="231" t="str">
        <f t="shared" si="51"/>
        <v/>
      </c>
    </row>
    <row r="558" spans="1:72" hidden="1">
      <c r="A558" s="44" t="str">
        <f t="shared" ref="A558:A621" si="52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100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3">IF(AND(BR558&lt;1,BS558&lt;1),"Produção e Intervalo",IF(BR558&lt;1,"Intervalo",IF(BS558&lt;1,"Produção","Aderente")))</f>
        <v>Aderente</v>
      </c>
      <c r="BR558" s="15" t="str">
        <f t="shared" ref="BR558:BR621" si="54">IF(OR(B558="",F558=""),"*",AY558/P558)</f>
        <v>*</v>
      </c>
      <c r="BS558" s="15" t="str">
        <f t="shared" ref="BS558:BS621" si="55">IF(OR(B558="",F558=""),"*",BA558/Q558)</f>
        <v>*</v>
      </c>
      <c r="BT558" s="231" t="str">
        <f t="shared" ref="BT558:BT621" si="56">IF(BN558="","",SUBSTITUTE(BM558," ","")&amp;SUBSTITUTE(BN558," ",""))</f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100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100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100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100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100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100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100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100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100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100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100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100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100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100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100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100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100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100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100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100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100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100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100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100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100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100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100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100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100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100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100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100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100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100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100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100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100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100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100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100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100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100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100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100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100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100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100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100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100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100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100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100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100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100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100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100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100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1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100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1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100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1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100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1" t="str">
        <f t="shared" si="56"/>
        <v/>
      </c>
    </row>
    <row r="619" spans="1:72" hidden="1">
      <c r="A619" s="44" t="str">
        <f t="shared" si="52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100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3"/>
        <v>Aderente</v>
      </c>
      <c r="BR619" s="15" t="str">
        <f t="shared" si="54"/>
        <v>*</v>
      </c>
      <c r="BS619" s="15" t="str">
        <f t="shared" si="55"/>
        <v>*</v>
      </c>
      <c r="BT619" s="231" t="str">
        <f t="shared" si="56"/>
        <v/>
      </c>
    </row>
    <row r="620" spans="1:72" hidden="1">
      <c r="A620" s="44" t="str">
        <f t="shared" si="52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100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3"/>
        <v>Aderente</v>
      </c>
      <c r="BR620" s="15" t="str">
        <f t="shared" si="54"/>
        <v>*</v>
      </c>
      <c r="BS620" s="15" t="str">
        <f t="shared" si="55"/>
        <v>*</v>
      </c>
      <c r="BT620" s="231" t="str">
        <f t="shared" si="56"/>
        <v/>
      </c>
    </row>
    <row r="621" spans="1:72" hidden="1">
      <c r="A621" s="44" t="str">
        <f t="shared" si="52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100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3"/>
        <v>Aderente</v>
      </c>
      <c r="BR621" s="15" t="str">
        <f t="shared" si="54"/>
        <v>*</v>
      </c>
      <c r="BS621" s="15" t="str">
        <f t="shared" si="55"/>
        <v>*</v>
      </c>
      <c r="BT621" s="231" t="str">
        <f t="shared" si="56"/>
        <v/>
      </c>
    </row>
    <row r="622" spans="1:72" hidden="1">
      <c r="A622" s="44" t="str">
        <f t="shared" ref="A622:A685" si="5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100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8">IF(AND(BR622&lt;1,BS622&lt;1),"Produção e Intervalo",IF(BR622&lt;1,"Intervalo",IF(BS622&lt;1,"Produção","Aderente")))</f>
        <v>Aderente</v>
      </c>
      <c r="BR622" s="15" t="str">
        <f t="shared" ref="BR622:BR685" si="59">IF(OR(B622="",F622=""),"*",AY622/P622)</f>
        <v>*</v>
      </c>
      <c r="BS622" s="15" t="str">
        <f t="shared" ref="BS622:BS685" si="60">IF(OR(B622="",F622=""),"*",BA622/Q622)</f>
        <v>*</v>
      </c>
      <c r="BT622" s="231" t="str">
        <f t="shared" ref="BT622:BT685" si="61">IF(BN622="","",SUBSTITUTE(BM622," ","")&amp;SUBSTITUTE(BN622," ",""))</f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100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100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100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100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100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100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100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100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100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100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100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100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100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100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100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100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100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100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100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100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100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100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100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100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100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100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100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100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100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100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100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100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100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100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100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100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100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100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100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100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100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100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100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100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100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100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100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100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100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100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100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100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100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100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100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100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100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1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100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1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100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1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100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1" t="str">
        <f t="shared" si="61"/>
        <v/>
      </c>
    </row>
    <row r="683" spans="1:72" hidden="1">
      <c r="A683" s="44" t="str">
        <f t="shared" si="5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100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8"/>
        <v>Aderente</v>
      </c>
      <c r="BR683" s="15" t="str">
        <f t="shared" si="59"/>
        <v>*</v>
      </c>
      <c r="BS683" s="15" t="str">
        <f t="shared" si="60"/>
        <v>*</v>
      </c>
      <c r="BT683" s="231" t="str">
        <f t="shared" si="61"/>
        <v/>
      </c>
    </row>
    <row r="684" spans="1:72" hidden="1">
      <c r="A684" s="44" t="str">
        <f t="shared" si="5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100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8"/>
        <v>Aderente</v>
      </c>
      <c r="BR684" s="15" t="str">
        <f t="shared" si="59"/>
        <v>*</v>
      </c>
      <c r="BS684" s="15" t="str">
        <f t="shared" si="60"/>
        <v>*</v>
      </c>
      <c r="BT684" s="231" t="str">
        <f t="shared" si="61"/>
        <v/>
      </c>
    </row>
    <row r="685" spans="1:72" hidden="1">
      <c r="A685" s="44" t="str">
        <f t="shared" si="5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100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8"/>
        <v>Aderente</v>
      </c>
      <c r="BR685" s="15" t="str">
        <f t="shared" si="59"/>
        <v>*</v>
      </c>
      <c r="BS685" s="15" t="str">
        <f t="shared" si="60"/>
        <v>*</v>
      </c>
      <c r="BT685" s="231" t="str">
        <f t="shared" si="61"/>
        <v/>
      </c>
    </row>
    <row r="686" spans="1:72" hidden="1">
      <c r="A686" s="44" t="str">
        <f t="shared" ref="A686:A749" si="62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100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3">IF(AND(BR686&lt;1,BS686&lt;1),"Produção e Intervalo",IF(BR686&lt;1,"Intervalo",IF(BS686&lt;1,"Produção","Aderente")))</f>
        <v>Aderente</v>
      </c>
      <c r="BR686" s="15" t="str">
        <f t="shared" ref="BR686:BR749" si="64">IF(OR(B686="",F686=""),"*",AY686/P686)</f>
        <v>*</v>
      </c>
      <c r="BS686" s="15" t="str">
        <f t="shared" ref="BS686:BS749" si="65">IF(OR(B686="",F686=""),"*",BA686/Q686)</f>
        <v>*</v>
      </c>
      <c r="BT686" s="231" t="str">
        <f t="shared" ref="BT686:BT749" si="66">IF(BN686="","",SUBSTITUTE(BM686," ","")&amp;SUBSTITUTE(BN686," ",""))</f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100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100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100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100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100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100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100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100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100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100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100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100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100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100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100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100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100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100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100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100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100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100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100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100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100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100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100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100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100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100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100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100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100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100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100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100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100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100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100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100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100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100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100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100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100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100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100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100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100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100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100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100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100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100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100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100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100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1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100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1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100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1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100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1" t="str">
        <f t="shared" si="66"/>
        <v/>
      </c>
    </row>
    <row r="747" spans="1:72" hidden="1">
      <c r="A747" s="44" t="str">
        <f t="shared" si="62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100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3"/>
        <v>Aderente</v>
      </c>
      <c r="BR747" s="15" t="str">
        <f t="shared" si="64"/>
        <v>*</v>
      </c>
      <c r="BS747" s="15" t="str">
        <f t="shared" si="65"/>
        <v>*</v>
      </c>
      <c r="BT747" s="231" t="str">
        <f t="shared" si="66"/>
        <v/>
      </c>
    </row>
    <row r="748" spans="1:72" hidden="1">
      <c r="A748" s="44" t="str">
        <f t="shared" si="62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100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3"/>
        <v>Aderente</v>
      </c>
      <c r="BR748" s="15" t="str">
        <f t="shared" si="64"/>
        <v>*</v>
      </c>
      <c r="BS748" s="15" t="str">
        <f t="shared" si="65"/>
        <v>*</v>
      </c>
      <c r="BT748" s="231" t="str">
        <f t="shared" si="66"/>
        <v/>
      </c>
    </row>
    <row r="749" spans="1:72" hidden="1">
      <c r="A749" s="44" t="str">
        <f t="shared" si="62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100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3"/>
        <v>Aderente</v>
      </c>
      <c r="BR749" s="15" t="str">
        <f t="shared" si="64"/>
        <v>*</v>
      </c>
      <c r="BS749" s="15" t="str">
        <f t="shared" si="65"/>
        <v>*</v>
      </c>
      <c r="BT749" s="231" t="str">
        <f t="shared" si="66"/>
        <v/>
      </c>
    </row>
    <row r="750" spans="1:72" hidden="1">
      <c r="A750" s="44" t="str">
        <f t="shared" ref="A750:A775" si="67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100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8">IF(AND(BR750&lt;1,BS750&lt;1),"Produção e Intervalo",IF(BR750&lt;1,"Intervalo",IF(BS750&lt;1,"Produção","Aderente")))</f>
        <v>Aderente</v>
      </c>
      <c r="BR750" s="15" t="str">
        <f t="shared" ref="BR750:BR775" si="69">IF(OR(B750="",F750=""),"*",AY750/P750)</f>
        <v>*</v>
      </c>
      <c r="BS750" s="15" t="str">
        <f t="shared" ref="BS750:BS775" si="70">IF(OR(B750="",F750=""),"*",BA750/Q750)</f>
        <v>*</v>
      </c>
      <c r="BT750" s="231" t="str">
        <f t="shared" ref="BT750:BT775" si="71">IF(BN750="","",SUBSTITUTE(BM750," ","")&amp;SUBSTITUTE(BN750," ",""))</f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100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100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100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100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100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100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100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100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100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100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100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100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100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100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100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100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100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100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100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1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100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1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100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1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100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1" t="str">
        <f t="shared" si="71"/>
        <v/>
      </c>
    </row>
    <row r="773" spans="1:72" hidden="1">
      <c r="A773" s="44" t="str">
        <f t="shared" si="67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100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8"/>
        <v>Aderente</v>
      </c>
      <c r="BR773" s="15" t="str">
        <f t="shared" si="69"/>
        <v>*</v>
      </c>
      <c r="BS773" s="15" t="str">
        <f t="shared" si="70"/>
        <v>*</v>
      </c>
      <c r="BT773" s="231" t="str">
        <f t="shared" si="71"/>
        <v/>
      </c>
    </row>
    <row r="774" spans="1:72" hidden="1">
      <c r="A774" s="44" t="str">
        <f t="shared" si="67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100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8"/>
        <v>Aderente</v>
      </c>
      <c r="BR774" s="15" t="str">
        <f t="shared" si="69"/>
        <v>*</v>
      </c>
      <c r="BS774" s="15" t="str">
        <f t="shared" si="70"/>
        <v>*</v>
      </c>
      <c r="BT774" s="231" t="str">
        <f t="shared" si="71"/>
        <v/>
      </c>
    </row>
    <row r="775" spans="1:72" hidden="1">
      <c r="A775" s="44" t="str">
        <f t="shared" si="67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100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8"/>
        <v>Aderente</v>
      </c>
      <c r="BR775" s="15" t="str">
        <f t="shared" si="69"/>
        <v>*</v>
      </c>
      <c r="BS775" s="15" t="str">
        <f t="shared" si="70"/>
        <v>*</v>
      </c>
      <c r="BT775" s="231" t="str">
        <f t="shared" si="71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30" priority="18522" operator="equal">
      <formula>"ERRO"</formula>
    </cfRule>
  </conditionalFormatting>
  <conditionalFormatting sqref="X4 Y1:Z4 Y8:Z775">
    <cfRule type="cellIs" dxfId="129" priority="18511" operator="equal">
      <formula>"OPORTUNIDADE"</formula>
    </cfRule>
  </conditionalFormatting>
  <conditionalFormatting sqref="AZ6:AZ775">
    <cfRule type="expression" dxfId="128" priority="18506">
      <formula>$BU6=1</formula>
    </cfRule>
  </conditionalFormatting>
  <conditionalFormatting sqref="BQ6:BQ775">
    <cfRule type="cellIs" dxfId="127" priority="18517" operator="equal">
      <formula>"Produção e Intervalo"</formula>
    </cfRule>
    <cfRule type="cellIs" dxfId="126" priority="18518" operator="equal">
      <formula>"Aderente"</formula>
    </cfRule>
    <cfRule type="cellIs" dxfId="125" priority="18519" operator="equal">
      <formula>"Intervalo"</formula>
    </cfRule>
    <cfRule type="cellIs" dxfId="124" priority="18520" operator="equal">
      <formula>"Produção"</formula>
    </cfRule>
    <cfRule type="cellIs" dxfId="123" priority="18521" operator="equal">
      <formula>"ERRO"</formula>
    </cfRule>
  </conditionalFormatting>
  <conditionalFormatting sqref="BR6:BS775">
    <cfRule type="cellIs" dxfId="122" priority="18499" operator="equal">
      <formula>"*"</formula>
    </cfRule>
    <cfRule type="cellIs" dxfId="121" priority="18500" operator="greaterThanOrEqual">
      <formula>1</formula>
    </cfRule>
    <cfRule type="cellIs" dxfId="120" priority="18501" operator="lessThan">
      <formula>1</formula>
    </cfRule>
  </conditionalFormatting>
  <conditionalFormatting sqref="Y8:Z775">
    <cfRule type="cellIs" dxfId="119" priority="18447" operator="equal">
      <formula>"NÃO"</formula>
    </cfRule>
    <cfRule type="cellIs" dxfId="118" priority="18448" operator="equal">
      <formula>"SIM"</formula>
    </cfRule>
  </conditionalFormatting>
  <conditionalFormatting sqref="Y1047838:Y1048576">
    <cfRule type="cellIs" dxfId="117" priority="18328" operator="equal">
      <formula>"OPORTUNIDADE"</formula>
    </cfRule>
  </conditionalFormatting>
  <conditionalFormatting sqref="Y1047838:Y1048576">
    <cfRule type="cellIs" dxfId="116" priority="18326" operator="equal">
      <formula>"NÃO"</formula>
    </cfRule>
    <cfRule type="cellIs" dxfId="115" priority="18327" operator="equal">
      <formula>"SIM"</formula>
    </cfRule>
  </conditionalFormatting>
  <conditionalFormatting sqref="Y6:Y7">
    <cfRule type="cellIs" dxfId="114" priority="48" operator="equal">
      <formula>"OPORTUNIDADE"</formula>
    </cfRule>
  </conditionalFormatting>
  <conditionalFormatting sqref="Y6:Y7">
    <cfRule type="cellIs" dxfId="113" priority="46" operator="equal">
      <formula>"NÃO"</formula>
    </cfRule>
    <cfRule type="cellIs" dxfId="112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 BK130 BK201:BK203 BK206 BK215 BK20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200 BK204:BK205 BK207:BK208 BK216:BK775 BK210:BK214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11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721</v>
      </c>
      <c r="C1" s="58" t="s">
        <v>722</v>
      </c>
      <c r="D1" s="58" t="s">
        <v>723</v>
      </c>
      <c r="E1" s="58" t="s">
        <v>724</v>
      </c>
      <c r="F1" s="58" t="s">
        <v>725</v>
      </c>
      <c r="G1" s="58" t="s">
        <v>726</v>
      </c>
      <c r="H1" s="58" t="s">
        <v>727</v>
      </c>
      <c r="I1" s="58" t="s">
        <v>51</v>
      </c>
      <c r="J1" s="58" t="s">
        <v>728</v>
      </c>
    </row>
    <row r="2" spans="1:10">
      <c r="A2" s="149" t="s">
        <v>721</v>
      </c>
      <c r="C2" t="s">
        <v>721</v>
      </c>
      <c r="D2" t="s">
        <v>309</v>
      </c>
      <c r="E2" t="s">
        <v>308</v>
      </c>
      <c r="F2" t="s">
        <v>721</v>
      </c>
      <c r="G2" t="s">
        <v>100</v>
      </c>
      <c r="H2">
        <v>0</v>
      </c>
      <c r="I2">
        <v>0</v>
      </c>
      <c r="J2" t="s">
        <v>721</v>
      </c>
    </row>
    <row r="3" spans="1:10">
      <c r="A3" s="149" t="s">
        <v>729</v>
      </c>
      <c r="C3" t="s">
        <v>636</v>
      </c>
      <c r="D3" t="s">
        <v>253</v>
      </c>
      <c r="E3" t="s">
        <v>730</v>
      </c>
      <c r="F3" t="s">
        <v>731</v>
      </c>
      <c r="G3" t="s">
        <v>100</v>
      </c>
      <c r="H3">
        <v>1</v>
      </c>
      <c r="I3">
        <v>1</v>
      </c>
      <c r="J3" t="s">
        <v>731</v>
      </c>
    </row>
    <row r="4" spans="1:10">
      <c r="A4" s="149" t="s">
        <v>732</v>
      </c>
      <c r="C4" t="s">
        <v>733</v>
      </c>
      <c r="D4" t="s">
        <v>309</v>
      </c>
      <c r="E4" t="s">
        <v>734</v>
      </c>
      <c r="F4" t="s">
        <v>735</v>
      </c>
      <c r="G4" t="s">
        <v>100</v>
      </c>
      <c r="H4">
        <v>1</v>
      </c>
      <c r="I4">
        <v>1</v>
      </c>
      <c r="J4" t="s">
        <v>735</v>
      </c>
    </row>
    <row r="5" spans="1:10">
      <c r="A5" s="149" t="s">
        <v>736</v>
      </c>
      <c r="C5" t="s">
        <v>737</v>
      </c>
      <c r="D5" t="s">
        <v>309</v>
      </c>
      <c r="E5" t="s">
        <v>308</v>
      </c>
      <c r="F5" t="s">
        <v>738</v>
      </c>
      <c r="J5" t="s">
        <v>738</v>
      </c>
    </row>
    <row r="6" spans="1:10">
      <c r="A6" s="149" t="s">
        <v>739</v>
      </c>
      <c r="C6" t="s">
        <v>97</v>
      </c>
      <c r="D6" t="s">
        <v>309</v>
      </c>
      <c r="E6" t="s">
        <v>308</v>
      </c>
      <c r="F6" t="s">
        <v>740</v>
      </c>
      <c r="G6" t="s">
        <v>100</v>
      </c>
      <c r="H6">
        <v>0</v>
      </c>
      <c r="I6">
        <v>4</v>
      </c>
      <c r="J6" t="s">
        <v>740</v>
      </c>
    </row>
    <row r="7" spans="1:10">
      <c r="A7" s="149" t="s">
        <v>741</v>
      </c>
      <c r="C7" t="s">
        <v>742</v>
      </c>
      <c r="D7" t="s">
        <v>743</v>
      </c>
      <c r="E7" t="s">
        <v>744</v>
      </c>
      <c r="F7" t="s">
        <v>744</v>
      </c>
      <c r="G7" t="s">
        <v>100</v>
      </c>
      <c r="H7">
        <v>1</v>
      </c>
      <c r="I7">
        <v>1</v>
      </c>
      <c r="J7" t="s">
        <v>744</v>
      </c>
    </row>
    <row r="8" spans="1:10">
      <c r="A8" s="149" t="s">
        <v>745</v>
      </c>
      <c r="C8" t="s">
        <v>277</v>
      </c>
      <c r="D8" t="s">
        <v>743</v>
      </c>
      <c r="E8" t="s">
        <v>744</v>
      </c>
      <c r="F8" t="s">
        <v>744</v>
      </c>
      <c r="G8" t="s">
        <v>100</v>
      </c>
      <c r="H8">
        <v>1</v>
      </c>
      <c r="I8">
        <v>1</v>
      </c>
      <c r="J8" t="s">
        <v>744</v>
      </c>
    </row>
    <row r="9" spans="1:10">
      <c r="A9" s="149" t="s">
        <v>746</v>
      </c>
      <c r="C9" t="s">
        <v>747</v>
      </c>
      <c r="D9" t="s">
        <v>743</v>
      </c>
      <c r="E9" t="s">
        <v>744</v>
      </c>
      <c r="F9" t="s">
        <v>744</v>
      </c>
      <c r="G9" t="s">
        <v>100</v>
      </c>
      <c r="H9">
        <v>1</v>
      </c>
      <c r="I9">
        <v>1</v>
      </c>
      <c r="J9" t="s">
        <v>744</v>
      </c>
    </row>
    <row r="10" spans="1:10">
      <c r="A10" s="149" t="s">
        <v>748</v>
      </c>
      <c r="C10" t="s">
        <v>749</v>
      </c>
      <c r="D10" t="s">
        <v>243</v>
      </c>
      <c r="E10" t="s">
        <v>750</v>
      </c>
      <c r="F10" t="s">
        <v>750</v>
      </c>
      <c r="G10" t="s">
        <v>100</v>
      </c>
      <c r="H10">
        <v>0</v>
      </c>
      <c r="I10">
        <v>0</v>
      </c>
      <c r="J10" t="s">
        <v>751</v>
      </c>
    </row>
    <row r="11" spans="1:10">
      <c r="A11" s="149" t="s">
        <v>752</v>
      </c>
      <c r="C11" t="s">
        <v>753</v>
      </c>
      <c r="D11" t="s">
        <v>754</v>
      </c>
      <c r="E11" t="s">
        <v>750</v>
      </c>
      <c r="F11" t="s">
        <v>750</v>
      </c>
      <c r="G11" t="s">
        <v>100</v>
      </c>
      <c r="H11">
        <v>0</v>
      </c>
      <c r="I11">
        <v>0</v>
      </c>
      <c r="J11" t="s">
        <v>751</v>
      </c>
    </row>
    <row r="12" spans="1:10">
      <c r="A12" s="149" t="s">
        <v>755</v>
      </c>
      <c r="C12" t="s">
        <v>756</v>
      </c>
      <c r="D12" t="s">
        <v>754</v>
      </c>
      <c r="E12" t="s">
        <v>750</v>
      </c>
      <c r="F12" t="s">
        <v>750</v>
      </c>
      <c r="G12" t="s">
        <v>100</v>
      </c>
      <c r="H12">
        <v>0</v>
      </c>
      <c r="I12">
        <v>0</v>
      </c>
      <c r="J12" t="s">
        <v>751</v>
      </c>
    </row>
    <row r="13" spans="1:10">
      <c r="A13" s="149" t="s">
        <v>757</v>
      </c>
      <c r="C13" t="s">
        <v>758</v>
      </c>
      <c r="D13" t="s">
        <v>759</v>
      </c>
      <c r="E13" t="s">
        <v>750</v>
      </c>
      <c r="F13" t="s">
        <v>750</v>
      </c>
      <c r="G13" t="s">
        <v>100</v>
      </c>
      <c r="H13">
        <v>0</v>
      </c>
      <c r="I13">
        <v>0</v>
      </c>
      <c r="J13" t="s">
        <v>760</v>
      </c>
    </row>
    <row r="14" spans="1:10">
      <c r="A14" s="149" t="s">
        <v>761</v>
      </c>
      <c r="C14" t="s">
        <v>762</v>
      </c>
      <c r="D14" t="s">
        <v>270</v>
      </c>
      <c r="E14" t="s">
        <v>750</v>
      </c>
      <c r="F14" t="s">
        <v>750</v>
      </c>
      <c r="G14" t="s">
        <v>100</v>
      </c>
      <c r="H14">
        <v>0</v>
      </c>
      <c r="I14">
        <v>0</v>
      </c>
      <c r="J14" t="s">
        <v>763</v>
      </c>
    </row>
    <row r="15" spans="1:10">
      <c r="A15" s="149" t="s">
        <v>764</v>
      </c>
      <c r="C15" t="s">
        <v>765</v>
      </c>
      <c r="D15" t="s">
        <v>270</v>
      </c>
      <c r="E15" t="s">
        <v>750</v>
      </c>
      <c r="F15" t="s">
        <v>750</v>
      </c>
      <c r="G15" t="s">
        <v>100</v>
      </c>
      <c r="H15">
        <v>0</v>
      </c>
      <c r="I15">
        <v>0</v>
      </c>
      <c r="J15" t="s">
        <v>763</v>
      </c>
    </row>
    <row r="16" spans="1:10">
      <c r="A16" s="149" t="s">
        <v>766</v>
      </c>
      <c r="C16" t="s">
        <v>767</v>
      </c>
      <c r="D16" t="s">
        <v>309</v>
      </c>
      <c r="E16" t="s">
        <v>750</v>
      </c>
      <c r="F16" t="s">
        <v>750</v>
      </c>
      <c r="G16" t="s">
        <v>100</v>
      </c>
      <c r="H16">
        <v>0</v>
      </c>
      <c r="I16">
        <v>0</v>
      </c>
      <c r="J16" t="s">
        <v>768</v>
      </c>
    </row>
    <row r="17" spans="1:10">
      <c r="A17" s="149" t="s">
        <v>769</v>
      </c>
      <c r="C17" t="s">
        <v>770</v>
      </c>
      <c r="D17" t="s">
        <v>243</v>
      </c>
      <c r="E17" t="s">
        <v>750</v>
      </c>
      <c r="F17" t="s">
        <v>750</v>
      </c>
      <c r="G17" t="s">
        <v>100</v>
      </c>
      <c r="H17">
        <v>1</v>
      </c>
      <c r="I17">
        <v>1</v>
      </c>
      <c r="J17" t="s">
        <v>760</v>
      </c>
    </row>
    <row r="18" spans="1:10">
      <c r="A18" s="149" t="s">
        <v>771</v>
      </c>
      <c r="C18" t="s">
        <v>772</v>
      </c>
      <c r="D18" t="s">
        <v>325</v>
      </c>
      <c r="E18" t="s">
        <v>750</v>
      </c>
      <c r="F18" t="s">
        <v>750</v>
      </c>
      <c r="G18" t="s">
        <v>100</v>
      </c>
      <c r="H18">
        <v>0</v>
      </c>
      <c r="I18">
        <v>0</v>
      </c>
      <c r="J18" t="s">
        <v>763</v>
      </c>
    </row>
    <row r="19" spans="1:10">
      <c r="A19" s="149" t="s">
        <v>773</v>
      </c>
      <c r="C19" t="s">
        <v>774</v>
      </c>
      <c r="D19" t="s">
        <v>325</v>
      </c>
      <c r="E19" t="s">
        <v>750</v>
      </c>
      <c r="F19" t="s">
        <v>750</v>
      </c>
      <c r="G19" t="s">
        <v>100</v>
      </c>
      <c r="H19">
        <v>0</v>
      </c>
      <c r="I19">
        <v>0</v>
      </c>
      <c r="J19" t="s">
        <v>763</v>
      </c>
    </row>
    <row r="20" spans="1:10">
      <c r="A20" s="149" t="s">
        <v>775</v>
      </c>
      <c r="C20" t="s">
        <v>776</v>
      </c>
      <c r="D20" t="s">
        <v>325</v>
      </c>
      <c r="E20" t="s">
        <v>777</v>
      </c>
      <c r="F20" t="s">
        <v>777</v>
      </c>
      <c r="G20" t="s">
        <v>100</v>
      </c>
      <c r="H20">
        <v>0</v>
      </c>
      <c r="I20">
        <v>0</v>
      </c>
      <c r="J20" t="s">
        <v>778</v>
      </c>
    </row>
    <row r="21" spans="1:10">
      <c r="A21" s="149" t="s">
        <v>779</v>
      </c>
      <c r="C21" t="s">
        <v>780</v>
      </c>
      <c r="D21" t="s">
        <v>243</v>
      </c>
      <c r="E21" t="s">
        <v>750</v>
      </c>
      <c r="F21" t="s">
        <v>750</v>
      </c>
      <c r="G21" t="s">
        <v>100</v>
      </c>
      <c r="H21">
        <v>0</v>
      </c>
      <c r="I21">
        <v>0</v>
      </c>
      <c r="J21" t="s">
        <v>780</v>
      </c>
    </row>
    <row r="22" spans="1:10">
      <c r="A22" s="149" t="s">
        <v>781</v>
      </c>
      <c r="C22" t="s">
        <v>782</v>
      </c>
      <c r="D22" t="s">
        <v>253</v>
      </c>
      <c r="E22" t="s">
        <v>750</v>
      </c>
      <c r="F22" t="s">
        <v>750</v>
      </c>
      <c r="G22" t="s">
        <v>100</v>
      </c>
      <c r="H22">
        <v>0</v>
      </c>
      <c r="I22">
        <v>0</v>
      </c>
      <c r="J22" t="s">
        <v>782</v>
      </c>
    </row>
    <row r="23" spans="1:10">
      <c r="A23" s="149" t="s">
        <v>783</v>
      </c>
      <c r="C23" t="s">
        <v>784</v>
      </c>
      <c r="D23" t="s">
        <v>270</v>
      </c>
      <c r="E23" t="s">
        <v>750</v>
      </c>
      <c r="F23" t="s">
        <v>750</v>
      </c>
      <c r="G23" t="s">
        <v>100</v>
      </c>
      <c r="H23">
        <v>0</v>
      </c>
      <c r="I23">
        <v>0</v>
      </c>
      <c r="J23" t="s">
        <v>751</v>
      </c>
    </row>
    <row r="24" spans="1:10">
      <c r="A24" s="149" t="s">
        <v>785</v>
      </c>
      <c r="C24" t="s">
        <v>786</v>
      </c>
      <c r="D24" t="s">
        <v>759</v>
      </c>
      <c r="E24" t="s">
        <v>750</v>
      </c>
      <c r="F24" t="s">
        <v>750</v>
      </c>
      <c r="G24" t="s">
        <v>100</v>
      </c>
      <c r="H24">
        <v>0</v>
      </c>
      <c r="I24">
        <v>0</v>
      </c>
      <c r="J24" t="s">
        <v>751</v>
      </c>
    </row>
    <row r="25" spans="1:10">
      <c r="A25" s="149" t="s">
        <v>787</v>
      </c>
      <c r="C25" t="s">
        <v>770</v>
      </c>
      <c r="D25" t="s">
        <v>243</v>
      </c>
      <c r="E25" t="s">
        <v>345</v>
      </c>
      <c r="F25" t="s">
        <v>788</v>
      </c>
      <c r="G25" t="s">
        <v>100</v>
      </c>
      <c r="H25">
        <v>1</v>
      </c>
      <c r="I25">
        <v>1</v>
      </c>
      <c r="J25" t="s">
        <v>760</v>
      </c>
    </row>
    <row r="26" spans="1:10">
      <c r="A26" s="149" t="s">
        <v>789</v>
      </c>
      <c r="C26" t="s">
        <v>295</v>
      </c>
      <c r="D26" t="s">
        <v>790</v>
      </c>
      <c r="E26" t="s">
        <v>295</v>
      </c>
      <c r="F26" t="s">
        <v>735</v>
      </c>
      <c r="G26" t="s">
        <v>100</v>
      </c>
      <c r="H26">
        <v>1</v>
      </c>
      <c r="I26">
        <v>1</v>
      </c>
      <c r="J26" t="s">
        <v>295</v>
      </c>
    </row>
    <row r="27" spans="1:10">
      <c r="A27" s="149" t="s">
        <v>791</v>
      </c>
      <c r="C27" t="s">
        <v>109</v>
      </c>
      <c r="D27" t="s">
        <v>309</v>
      </c>
      <c r="E27" t="s">
        <v>308</v>
      </c>
      <c r="F27" t="s">
        <v>792</v>
      </c>
      <c r="G27" t="s">
        <v>100</v>
      </c>
      <c r="H27">
        <v>0</v>
      </c>
      <c r="I27">
        <v>0</v>
      </c>
      <c r="J27" t="s">
        <v>792</v>
      </c>
    </row>
    <row r="28" spans="1:10">
      <c r="A28" s="149" t="s">
        <v>793</v>
      </c>
      <c r="C28" t="s">
        <v>794</v>
      </c>
      <c r="D28" t="s">
        <v>754</v>
      </c>
      <c r="E28" t="s">
        <v>794</v>
      </c>
      <c r="F28" t="s">
        <v>735</v>
      </c>
      <c r="G28" t="s">
        <v>794</v>
      </c>
      <c r="H28">
        <v>1</v>
      </c>
      <c r="I28">
        <v>1</v>
      </c>
      <c r="J28" t="s">
        <v>735</v>
      </c>
    </row>
    <row r="29" spans="1:10">
      <c r="A29" s="149" t="s">
        <v>234</v>
      </c>
      <c r="C29" t="s">
        <v>795</v>
      </c>
      <c r="D29" t="s">
        <v>243</v>
      </c>
      <c r="E29" t="s">
        <v>795</v>
      </c>
      <c r="F29" t="s">
        <v>738</v>
      </c>
      <c r="G29" t="s">
        <v>796</v>
      </c>
      <c r="H29">
        <v>1</v>
      </c>
      <c r="I29">
        <v>3</v>
      </c>
      <c r="J29" t="s">
        <v>735</v>
      </c>
    </row>
    <row r="30" spans="1:10">
      <c r="A30" s="149" t="s">
        <v>797</v>
      </c>
      <c r="C30" t="s">
        <v>798</v>
      </c>
      <c r="D30" t="s">
        <v>743</v>
      </c>
      <c r="E30" t="s">
        <v>799</v>
      </c>
      <c r="F30" t="s">
        <v>800</v>
      </c>
      <c r="G30" t="s">
        <v>100</v>
      </c>
      <c r="H30">
        <v>0</v>
      </c>
      <c r="I30">
        <v>2</v>
      </c>
      <c r="J30" t="s">
        <v>801</v>
      </c>
    </row>
    <row r="31" spans="1:10">
      <c r="A31" s="149" t="s">
        <v>802</v>
      </c>
      <c r="C31" t="s">
        <v>803</v>
      </c>
      <c r="D31" t="s">
        <v>243</v>
      </c>
      <c r="E31" t="s">
        <v>803</v>
      </c>
      <c r="F31" t="s">
        <v>800</v>
      </c>
      <c r="G31" t="s">
        <v>100</v>
      </c>
      <c r="H31">
        <v>0</v>
      </c>
      <c r="I31">
        <v>1</v>
      </c>
      <c r="J31" t="s">
        <v>804</v>
      </c>
    </row>
    <row r="32" spans="1:10">
      <c r="A32" s="149" t="s">
        <v>805</v>
      </c>
      <c r="C32" t="s">
        <v>486</v>
      </c>
      <c r="D32" t="s">
        <v>243</v>
      </c>
      <c r="E32" t="s">
        <v>486</v>
      </c>
      <c r="F32" t="s">
        <v>800</v>
      </c>
      <c r="G32" t="s">
        <v>100</v>
      </c>
      <c r="H32">
        <v>0</v>
      </c>
      <c r="I32">
        <v>1</v>
      </c>
      <c r="J32" t="s">
        <v>806</v>
      </c>
    </row>
    <row r="33" spans="1:10">
      <c r="A33" s="149" t="s">
        <v>807</v>
      </c>
      <c r="C33" t="s">
        <v>808</v>
      </c>
      <c r="D33" t="s">
        <v>325</v>
      </c>
      <c r="E33" t="s">
        <v>809</v>
      </c>
      <c r="F33" t="s">
        <v>800</v>
      </c>
      <c r="G33" t="s">
        <v>100</v>
      </c>
      <c r="H33">
        <v>0</v>
      </c>
      <c r="I33">
        <v>1</v>
      </c>
      <c r="J33" t="s">
        <v>810</v>
      </c>
    </row>
    <row r="34" spans="1:10">
      <c r="A34" s="149" t="s">
        <v>276</v>
      </c>
      <c r="C34" t="s">
        <v>587</v>
      </c>
      <c r="D34" t="s">
        <v>243</v>
      </c>
      <c r="E34" t="s">
        <v>587</v>
      </c>
      <c r="F34" t="s">
        <v>800</v>
      </c>
      <c r="G34" t="s">
        <v>100</v>
      </c>
      <c r="H34">
        <v>1</v>
      </c>
      <c r="I34">
        <v>1</v>
      </c>
      <c r="J34" t="s">
        <v>811</v>
      </c>
    </row>
    <row r="35" spans="1:10">
      <c r="A35" s="149" t="s">
        <v>812</v>
      </c>
      <c r="C35" t="s">
        <v>813</v>
      </c>
      <c r="D35" t="s">
        <v>309</v>
      </c>
      <c r="E35" t="s">
        <v>799</v>
      </c>
      <c r="F35" t="s">
        <v>800</v>
      </c>
      <c r="G35" t="s">
        <v>100</v>
      </c>
      <c r="H35">
        <v>0</v>
      </c>
      <c r="I35">
        <v>0</v>
      </c>
      <c r="J35" t="s">
        <v>814</v>
      </c>
    </row>
    <row r="36" spans="1:10">
      <c r="A36" s="149" t="s">
        <v>815</v>
      </c>
      <c r="C36" t="s">
        <v>816</v>
      </c>
      <c r="D36" t="s">
        <v>243</v>
      </c>
      <c r="E36" t="s">
        <v>799</v>
      </c>
      <c r="F36" t="s">
        <v>800</v>
      </c>
      <c r="G36" t="s">
        <v>817</v>
      </c>
      <c r="H36">
        <v>0</v>
      </c>
      <c r="I36">
        <v>3</v>
      </c>
      <c r="J36" t="s">
        <v>817</v>
      </c>
    </row>
    <row r="37" spans="1:10">
      <c r="A37" s="149" t="s">
        <v>818</v>
      </c>
      <c r="C37" t="s">
        <v>120</v>
      </c>
      <c r="D37" t="s">
        <v>243</v>
      </c>
      <c r="E37" t="s">
        <v>120</v>
      </c>
      <c r="F37" t="s">
        <v>800</v>
      </c>
      <c r="G37" t="s">
        <v>100</v>
      </c>
      <c r="H37">
        <v>1</v>
      </c>
      <c r="I37">
        <v>1</v>
      </c>
      <c r="J37" t="s">
        <v>819</v>
      </c>
    </row>
    <row r="38" spans="1:10">
      <c r="A38" s="149" t="s">
        <v>820</v>
      </c>
      <c r="C38" t="s">
        <v>821</v>
      </c>
      <c r="D38" t="s">
        <v>243</v>
      </c>
      <c r="E38" t="s">
        <v>372</v>
      </c>
      <c r="F38" t="s">
        <v>372</v>
      </c>
      <c r="G38" t="s">
        <v>100</v>
      </c>
      <c r="H38">
        <v>0</v>
      </c>
      <c r="I38">
        <v>0</v>
      </c>
      <c r="J38" t="s">
        <v>822</v>
      </c>
    </row>
    <row r="39" spans="1:10">
      <c r="A39" s="149" t="s">
        <v>823</v>
      </c>
      <c r="C39" t="s">
        <v>824</v>
      </c>
      <c r="D39" t="s">
        <v>754</v>
      </c>
      <c r="E39" t="s">
        <v>372</v>
      </c>
      <c r="F39" t="s">
        <v>372</v>
      </c>
      <c r="G39" t="s">
        <v>100</v>
      </c>
      <c r="H39">
        <v>0</v>
      </c>
      <c r="I39">
        <v>0</v>
      </c>
      <c r="J39" t="s">
        <v>822</v>
      </c>
    </row>
    <row r="40" spans="1:10">
      <c r="A40" s="149" t="s">
        <v>288</v>
      </c>
      <c r="C40" t="s">
        <v>825</v>
      </c>
      <c r="D40" t="s">
        <v>754</v>
      </c>
      <c r="E40" t="s">
        <v>372</v>
      </c>
      <c r="F40" t="s">
        <v>372</v>
      </c>
      <c r="G40" t="s">
        <v>100</v>
      </c>
      <c r="H40">
        <v>0</v>
      </c>
      <c r="I40">
        <v>0</v>
      </c>
      <c r="J40" t="s">
        <v>822</v>
      </c>
    </row>
    <row r="41" spans="1:10">
      <c r="A41" s="149" t="s">
        <v>826</v>
      </c>
      <c r="C41" t="s">
        <v>387</v>
      </c>
      <c r="D41" t="s">
        <v>759</v>
      </c>
      <c r="E41" t="s">
        <v>372</v>
      </c>
      <c r="F41" t="s">
        <v>372</v>
      </c>
      <c r="G41" t="s">
        <v>100</v>
      </c>
      <c r="H41">
        <v>0</v>
      </c>
      <c r="I41">
        <v>0</v>
      </c>
      <c r="J41" t="s">
        <v>827</v>
      </c>
    </row>
    <row r="42" spans="1:10">
      <c r="A42" s="149" t="s">
        <v>828</v>
      </c>
      <c r="C42" t="s">
        <v>829</v>
      </c>
      <c r="D42" t="s">
        <v>270</v>
      </c>
      <c r="E42" t="s">
        <v>372</v>
      </c>
      <c r="F42" t="s">
        <v>372</v>
      </c>
      <c r="G42" t="s">
        <v>100</v>
      </c>
      <c r="H42">
        <v>0</v>
      </c>
      <c r="I42">
        <v>0</v>
      </c>
      <c r="J42" t="s">
        <v>830</v>
      </c>
    </row>
    <row r="43" spans="1:10">
      <c r="A43" s="149" t="s">
        <v>831</v>
      </c>
      <c r="C43" t="s">
        <v>522</v>
      </c>
      <c r="D43" t="s">
        <v>270</v>
      </c>
      <c r="E43" t="s">
        <v>372</v>
      </c>
      <c r="F43" t="s">
        <v>372</v>
      </c>
      <c r="G43" t="s">
        <v>100</v>
      </c>
      <c r="H43">
        <v>0</v>
      </c>
      <c r="I43">
        <v>0</v>
      </c>
      <c r="J43" t="s">
        <v>830</v>
      </c>
    </row>
    <row r="44" spans="1:10">
      <c r="A44" s="149" t="s">
        <v>832</v>
      </c>
      <c r="C44" t="s">
        <v>833</v>
      </c>
      <c r="D44" t="s">
        <v>309</v>
      </c>
      <c r="E44" t="s">
        <v>372</v>
      </c>
      <c r="F44" t="s">
        <v>372</v>
      </c>
      <c r="G44" t="s">
        <v>100</v>
      </c>
      <c r="H44">
        <v>0</v>
      </c>
      <c r="I44">
        <v>0</v>
      </c>
      <c r="J44" t="s">
        <v>830</v>
      </c>
    </row>
    <row r="45" spans="1:10">
      <c r="A45" s="149" t="s">
        <v>834</v>
      </c>
      <c r="C45" t="s">
        <v>835</v>
      </c>
      <c r="D45" t="s">
        <v>325</v>
      </c>
      <c r="E45" t="s">
        <v>372</v>
      </c>
      <c r="F45" t="s">
        <v>372</v>
      </c>
      <c r="G45" t="s">
        <v>100</v>
      </c>
      <c r="H45">
        <v>0</v>
      </c>
      <c r="I45">
        <v>0</v>
      </c>
      <c r="J45" t="s">
        <v>836</v>
      </c>
    </row>
    <row r="46" spans="1:10">
      <c r="A46" s="149" t="s">
        <v>837</v>
      </c>
      <c r="C46" t="s">
        <v>455</v>
      </c>
      <c r="D46" t="s">
        <v>325</v>
      </c>
      <c r="E46" t="s">
        <v>372</v>
      </c>
      <c r="F46" t="s">
        <v>372</v>
      </c>
      <c r="G46" t="s">
        <v>100</v>
      </c>
      <c r="H46">
        <v>0</v>
      </c>
      <c r="I46">
        <v>0</v>
      </c>
      <c r="J46" t="s">
        <v>830</v>
      </c>
    </row>
    <row r="47" spans="1:10">
      <c r="A47" t="s">
        <v>838</v>
      </c>
      <c r="C47" t="s">
        <v>839</v>
      </c>
      <c r="D47" t="s">
        <v>243</v>
      </c>
      <c r="E47" t="s">
        <v>372</v>
      </c>
      <c r="F47" t="s">
        <v>372</v>
      </c>
      <c r="G47" t="s">
        <v>100</v>
      </c>
      <c r="H47">
        <v>0</v>
      </c>
      <c r="I47">
        <v>0</v>
      </c>
      <c r="J47" t="s">
        <v>839</v>
      </c>
    </row>
    <row r="48" spans="1:10">
      <c r="A48" s="149" t="s">
        <v>220</v>
      </c>
      <c r="C48" t="s">
        <v>840</v>
      </c>
      <c r="D48" t="s">
        <v>253</v>
      </c>
      <c r="E48" t="s">
        <v>372</v>
      </c>
      <c r="F48" t="s">
        <v>372</v>
      </c>
      <c r="G48" t="s">
        <v>100</v>
      </c>
      <c r="H48">
        <v>0</v>
      </c>
      <c r="I48">
        <v>0</v>
      </c>
      <c r="J48" t="s">
        <v>840</v>
      </c>
    </row>
    <row r="49" spans="1:10">
      <c r="A49" s="149" t="s">
        <v>841</v>
      </c>
      <c r="C49" t="s">
        <v>842</v>
      </c>
      <c r="D49" t="s">
        <v>270</v>
      </c>
      <c r="E49" t="s">
        <v>372</v>
      </c>
      <c r="F49" t="s">
        <v>372</v>
      </c>
      <c r="G49" t="s">
        <v>100</v>
      </c>
      <c r="H49">
        <v>0</v>
      </c>
      <c r="I49">
        <v>0</v>
      </c>
      <c r="J49" t="s">
        <v>822</v>
      </c>
    </row>
    <row r="50" spans="1:10">
      <c r="A50" s="149" t="s">
        <v>843</v>
      </c>
      <c r="C50" t="s">
        <v>214</v>
      </c>
      <c r="D50" t="s">
        <v>270</v>
      </c>
      <c r="E50" t="s">
        <v>372</v>
      </c>
      <c r="F50" t="s">
        <v>372</v>
      </c>
      <c r="G50" t="s">
        <v>100</v>
      </c>
      <c r="H50">
        <v>0</v>
      </c>
      <c r="I50">
        <v>0</v>
      </c>
      <c r="J50" t="s">
        <v>830</v>
      </c>
    </row>
    <row r="51" spans="1:10">
      <c r="A51" s="149" t="s">
        <v>398</v>
      </c>
      <c r="C51" t="s">
        <v>844</v>
      </c>
      <c r="D51" t="s">
        <v>759</v>
      </c>
      <c r="E51" t="s">
        <v>372</v>
      </c>
      <c r="F51" t="s">
        <v>372</v>
      </c>
      <c r="G51" t="s">
        <v>100</v>
      </c>
      <c r="H51">
        <v>0</v>
      </c>
      <c r="I51">
        <v>0</v>
      </c>
      <c r="J51" t="s">
        <v>822</v>
      </c>
    </row>
    <row r="52" spans="1:10">
      <c r="A52" s="149" t="s">
        <v>845</v>
      </c>
      <c r="C52" t="s">
        <v>339</v>
      </c>
      <c r="D52" t="s">
        <v>243</v>
      </c>
      <c r="E52" t="s">
        <v>372</v>
      </c>
      <c r="F52" t="s">
        <v>372</v>
      </c>
      <c r="G52" t="s">
        <v>100</v>
      </c>
      <c r="H52">
        <v>0</v>
      </c>
      <c r="I52">
        <v>0</v>
      </c>
      <c r="J52" t="s">
        <v>827</v>
      </c>
    </row>
    <row r="53" spans="1:10">
      <c r="A53" s="149" t="s">
        <v>846</v>
      </c>
      <c r="C53" t="s">
        <v>289</v>
      </c>
      <c r="D53" t="s">
        <v>309</v>
      </c>
      <c r="E53" t="s">
        <v>308</v>
      </c>
      <c r="F53" t="s">
        <v>740</v>
      </c>
      <c r="G53" t="s">
        <v>100</v>
      </c>
      <c r="H53">
        <v>0</v>
      </c>
      <c r="I53">
        <v>4</v>
      </c>
      <c r="J53" t="s">
        <v>740</v>
      </c>
    </row>
    <row r="54" spans="1:10">
      <c r="A54" s="149" t="s">
        <v>847</v>
      </c>
      <c r="C54" t="s">
        <v>848</v>
      </c>
      <c r="D54" t="s">
        <v>849</v>
      </c>
      <c r="E54" t="s">
        <v>308</v>
      </c>
      <c r="F54" t="s">
        <v>740</v>
      </c>
      <c r="G54" t="s">
        <v>100</v>
      </c>
      <c r="H54">
        <v>0</v>
      </c>
      <c r="I54">
        <v>4</v>
      </c>
      <c r="J54" t="s">
        <v>738</v>
      </c>
    </row>
    <row r="55" spans="1:10">
      <c r="A55" s="149" t="s">
        <v>157</v>
      </c>
      <c r="C55" t="s">
        <v>850</v>
      </c>
      <c r="D55" t="s">
        <v>21</v>
      </c>
      <c r="E55" t="s">
        <v>851</v>
      </c>
      <c r="F55" t="s">
        <v>740</v>
      </c>
      <c r="G55" t="s">
        <v>100</v>
      </c>
      <c r="H55">
        <v>1</v>
      </c>
      <c r="I55">
        <v>2</v>
      </c>
      <c r="J55" t="s">
        <v>738</v>
      </c>
    </row>
    <row r="56" spans="1:10">
      <c r="A56" s="149" t="s">
        <v>852</v>
      </c>
      <c r="C56" t="s">
        <v>853</v>
      </c>
      <c r="D56" t="s">
        <v>243</v>
      </c>
      <c r="E56" t="s">
        <v>854</v>
      </c>
      <c r="F56" t="s">
        <v>735</v>
      </c>
      <c r="G56" t="s">
        <v>855</v>
      </c>
      <c r="H56">
        <v>1</v>
      </c>
      <c r="I56">
        <v>1</v>
      </c>
      <c r="J56" t="s">
        <v>735</v>
      </c>
    </row>
    <row r="57" spans="1:10">
      <c r="A57" s="149" t="s">
        <v>856</v>
      </c>
      <c r="C57" t="s">
        <v>857</v>
      </c>
      <c r="D57" t="s">
        <v>754</v>
      </c>
      <c r="E57" t="s">
        <v>858</v>
      </c>
      <c r="F57" t="s">
        <v>735</v>
      </c>
      <c r="G57" t="s">
        <v>859</v>
      </c>
      <c r="H57">
        <v>1</v>
      </c>
      <c r="I57">
        <v>2</v>
      </c>
      <c r="J57" t="s">
        <v>735</v>
      </c>
    </row>
    <row r="58" spans="1:10">
      <c r="A58" s="149" t="s">
        <v>860</v>
      </c>
      <c r="C58" t="s">
        <v>140</v>
      </c>
      <c r="D58" t="s">
        <v>754</v>
      </c>
      <c r="E58" t="s">
        <v>858</v>
      </c>
      <c r="F58" t="s">
        <v>735</v>
      </c>
      <c r="G58" t="s">
        <v>861</v>
      </c>
      <c r="H58">
        <v>1</v>
      </c>
      <c r="I58">
        <v>2</v>
      </c>
      <c r="J58" t="s">
        <v>735</v>
      </c>
    </row>
    <row r="59" spans="1:10">
      <c r="A59" s="149" t="s">
        <v>862</v>
      </c>
      <c r="C59" t="s">
        <v>863</v>
      </c>
      <c r="D59" t="s">
        <v>270</v>
      </c>
      <c r="E59" t="s">
        <v>864</v>
      </c>
      <c r="F59" t="s">
        <v>738</v>
      </c>
      <c r="G59" t="s">
        <v>865</v>
      </c>
      <c r="H59">
        <v>1</v>
      </c>
      <c r="I59">
        <v>2</v>
      </c>
      <c r="J59" t="s">
        <v>738</v>
      </c>
    </row>
    <row r="60" spans="1:10">
      <c r="A60" s="149" t="s">
        <v>866</v>
      </c>
      <c r="C60" t="s">
        <v>867</v>
      </c>
      <c r="D60" t="s">
        <v>270</v>
      </c>
      <c r="E60" t="s">
        <v>308</v>
      </c>
      <c r="F60" t="s">
        <v>738</v>
      </c>
      <c r="G60" t="s">
        <v>100</v>
      </c>
      <c r="H60">
        <v>0</v>
      </c>
      <c r="I60">
        <v>3</v>
      </c>
      <c r="J60" t="s">
        <v>738</v>
      </c>
    </row>
    <row r="61" spans="1:10">
      <c r="A61" t="s">
        <v>868</v>
      </c>
      <c r="C61" t="s">
        <v>869</v>
      </c>
      <c r="D61" t="s">
        <v>243</v>
      </c>
      <c r="E61" t="s">
        <v>870</v>
      </c>
      <c r="F61" t="s">
        <v>738</v>
      </c>
      <c r="G61" t="s">
        <v>871</v>
      </c>
      <c r="H61">
        <v>1</v>
      </c>
      <c r="I61">
        <v>2</v>
      </c>
      <c r="J61" t="s">
        <v>735</v>
      </c>
    </row>
    <row r="62" spans="1:10">
      <c r="A62" t="s">
        <v>577</v>
      </c>
      <c r="C62" t="s">
        <v>428</v>
      </c>
      <c r="D62" t="s">
        <v>325</v>
      </c>
      <c r="E62" t="s">
        <v>308</v>
      </c>
      <c r="F62" t="s">
        <v>738</v>
      </c>
      <c r="G62" t="s">
        <v>100</v>
      </c>
      <c r="H62">
        <v>0</v>
      </c>
      <c r="I62">
        <v>3</v>
      </c>
      <c r="J62" t="s">
        <v>738</v>
      </c>
    </row>
    <row r="63" spans="1:10">
      <c r="A63" t="s">
        <v>872</v>
      </c>
      <c r="C63" t="s">
        <v>130</v>
      </c>
      <c r="D63" t="s">
        <v>325</v>
      </c>
      <c r="E63" t="s">
        <v>873</v>
      </c>
      <c r="F63" t="s">
        <v>738</v>
      </c>
      <c r="G63" t="s">
        <v>874</v>
      </c>
      <c r="H63">
        <v>1</v>
      </c>
      <c r="I63">
        <v>1</v>
      </c>
      <c r="J63" t="s">
        <v>738</v>
      </c>
    </row>
    <row r="64" spans="1:10">
      <c r="A64" t="s">
        <v>875</v>
      </c>
      <c r="C64" t="s">
        <v>876</v>
      </c>
      <c r="D64" t="s">
        <v>243</v>
      </c>
      <c r="E64" t="s">
        <v>877</v>
      </c>
      <c r="F64" t="s">
        <v>735</v>
      </c>
      <c r="G64" t="s">
        <v>100</v>
      </c>
      <c r="H64">
        <v>1</v>
      </c>
      <c r="I64">
        <v>2</v>
      </c>
      <c r="J64" t="s">
        <v>738</v>
      </c>
    </row>
    <row r="65" spans="1:10">
      <c r="A65" s="149" t="s">
        <v>362</v>
      </c>
      <c r="C65" t="s">
        <v>146</v>
      </c>
      <c r="D65" t="s">
        <v>253</v>
      </c>
      <c r="E65" t="s">
        <v>259</v>
      </c>
      <c r="F65" t="s">
        <v>735</v>
      </c>
      <c r="G65" t="s">
        <v>259</v>
      </c>
      <c r="H65">
        <v>1</v>
      </c>
      <c r="I65">
        <v>1</v>
      </c>
      <c r="J65" t="s">
        <v>878</v>
      </c>
    </row>
    <row r="66" spans="1:10">
      <c r="A66" t="s">
        <v>879</v>
      </c>
      <c r="C66" t="s">
        <v>880</v>
      </c>
      <c r="D66" t="s">
        <v>270</v>
      </c>
      <c r="E66" t="s">
        <v>881</v>
      </c>
      <c r="F66" t="s">
        <v>735</v>
      </c>
      <c r="G66" t="s">
        <v>100</v>
      </c>
      <c r="H66">
        <v>1</v>
      </c>
      <c r="I66">
        <v>4</v>
      </c>
      <c r="J66" t="s">
        <v>735</v>
      </c>
    </row>
    <row r="67" spans="1:10">
      <c r="A67" s="149" t="s">
        <v>882</v>
      </c>
      <c r="C67" t="s">
        <v>171</v>
      </c>
      <c r="D67" t="s">
        <v>243</v>
      </c>
      <c r="E67" t="s">
        <v>883</v>
      </c>
      <c r="F67" t="s">
        <v>735</v>
      </c>
      <c r="G67" t="s">
        <v>884</v>
      </c>
      <c r="H67">
        <v>1</v>
      </c>
      <c r="I67">
        <v>1</v>
      </c>
      <c r="J67" t="s">
        <v>735</v>
      </c>
    </row>
    <row r="68" spans="1:10">
      <c r="A68" s="149" t="s">
        <v>885</v>
      </c>
      <c r="C68" t="s">
        <v>886</v>
      </c>
      <c r="D68" t="s">
        <v>754</v>
      </c>
      <c r="E68" t="s">
        <v>308</v>
      </c>
      <c r="F68" t="s">
        <v>738</v>
      </c>
      <c r="G68" t="s">
        <v>100</v>
      </c>
      <c r="H68">
        <v>0</v>
      </c>
      <c r="I68">
        <v>4</v>
      </c>
      <c r="J68" t="s">
        <v>738</v>
      </c>
    </row>
    <row r="69" spans="1:10">
      <c r="A69" s="149" t="s">
        <v>887</v>
      </c>
      <c r="C69" t="s">
        <v>888</v>
      </c>
      <c r="D69" t="s">
        <v>309</v>
      </c>
      <c r="E69" t="s">
        <v>308</v>
      </c>
      <c r="F69" t="s">
        <v>738</v>
      </c>
      <c r="G69" t="s">
        <v>100</v>
      </c>
      <c r="H69">
        <v>0</v>
      </c>
      <c r="I69">
        <v>4</v>
      </c>
      <c r="J69" t="s">
        <v>738</v>
      </c>
    </row>
    <row r="70" spans="1:10">
      <c r="A70" s="149" t="s">
        <v>108</v>
      </c>
      <c r="C70" t="s">
        <v>345</v>
      </c>
      <c r="D70" t="s">
        <v>243</v>
      </c>
      <c r="E70" t="s">
        <v>345</v>
      </c>
      <c r="F70" t="s">
        <v>788</v>
      </c>
      <c r="G70" t="s">
        <v>100</v>
      </c>
      <c r="H70">
        <v>1</v>
      </c>
      <c r="I70">
        <v>1</v>
      </c>
      <c r="J70" t="s">
        <v>889</v>
      </c>
    </row>
    <row r="71" spans="1:10">
      <c r="A71" s="149" t="s">
        <v>684</v>
      </c>
      <c r="C71" t="s">
        <v>890</v>
      </c>
      <c r="D71" t="s">
        <v>243</v>
      </c>
      <c r="E71" t="s">
        <v>891</v>
      </c>
      <c r="F71" t="s">
        <v>788</v>
      </c>
      <c r="G71" t="s">
        <v>100</v>
      </c>
      <c r="H71">
        <v>1</v>
      </c>
      <c r="I71">
        <v>1</v>
      </c>
      <c r="J71" t="s">
        <v>889</v>
      </c>
    </row>
    <row r="72" spans="1:10">
      <c r="A72" s="149" t="s">
        <v>892</v>
      </c>
      <c r="C72" t="s">
        <v>685</v>
      </c>
      <c r="D72" t="s">
        <v>309</v>
      </c>
      <c r="E72" t="s">
        <v>308</v>
      </c>
      <c r="F72" t="s">
        <v>792</v>
      </c>
      <c r="G72" t="s">
        <v>100</v>
      </c>
      <c r="H72">
        <v>0</v>
      </c>
      <c r="I72">
        <v>0</v>
      </c>
      <c r="J72" t="s">
        <v>792</v>
      </c>
    </row>
    <row r="73" spans="1:10">
      <c r="A73" s="149" t="s">
        <v>893</v>
      </c>
      <c r="C73" t="s">
        <v>894</v>
      </c>
      <c r="D73" t="s">
        <v>309</v>
      </c>
      <c r="E73" t="s">
        <v>308</v>
      </c>
      <c r="F73" t="s">
        <v>744</v>
      </c>
      <c r="G73" t="s">
        <v>100</v>
      </c>
      <c r="H73">
        <v>0</v>
      </c>
      <c r="I73">
        <v>0</v>
      </c>
      <c r="J73" t="s">
        <v>895</v>
      </c>
    </row>
    <row r="74" spans="1:10">
      <c r="A74" s="149" t="s">
        <v>119</v>
      </c>
      <c r="C74" t="s">
        <v>896</v>
      </c>
      <c r="D74" t="s">
        <v>325</v>
      </c>
      <c r="E74" t="s">
        <v>873</v>
      </c>
      <c r="F74" t="s">
        <v>738</v>
      </c>
      <c r="G74" t="s">
        <v>100</v>
      </c>
      <c r="H74">
        <v>1</v>
      </c>
      <c r="I74">
        <v>1</v>
      </c>
      <c r="J74" t="s">
        <v>738</v>
      </c>
    </row>
    <row r="75" spans="1:10">
      <c r="A75" s="149" t="s">
        <v>897</v>
      </c>
      <c r="C75" t="s">
        <v>898</v>
      </c>
      <c r="D75" t="s">
        <v>243</v>
      </c>
      <c r="E75" t="s">
        <v>308</v>
      </c>
      <c r="F75" t="s">
        <v>735</v>
      </c>
      <c r="G75" t="s">
        <v>100</v>
      </c>
      <c r="H75">
        <v>1</v>
      </c>
      <c r="I75">
        <v>1</v>
      </c>
      <c r="J75" t="s">
        <v>735</v>
      </c>
    </row>
    <row r="76" spans="1:10">
      <c r="A76" s="149" t="s">
        <v>899</v>
      </c>
      <c r="C76" t="s">
        <v>900</v>
      </c>
      <c r="D76" t="s">
        <v>243</v>
      </c>
      <c r="E76" t="s">
        <v>308</v>
      </c>
      <c r="F76" t="s">
        <v>735</v>
      </c>
      <c r="H76">
        <v>1</v>
      </c>
      <c r="I76">
        <v>1</v>
      </c>
      <c r="J76" t="s">
        <v>735</v>
      </c>
    </row>
    <row r="77" spans="1:10">
      <c r="A77" s="149" t="s">
        <v>901</v>
      </c>
      <c r="C77" t="s">
        <v>902</v>
      </c>
      <c r="D77" t="s">
        <v>309</v>
      </c>
      <c r="E77" t="s">
        <v>308</v>
      </c>
      <c r="F77" t="s">
        <v>735</v>
      </c>
      <c r="G77" t="s">
        <v>902</v>
      </c>
      <c r="H77">
        <v>1</v>
      </c>
      <c r="I77">
        <v>1</v>
      </c>
      <c r="J77" t="s">
        <v>735</v>
      </c>
    </row>
    <row r="78" spans="1:10">
      <c r="A78" s="149" t="s">
        <v>903</v>
      </c>
      <c r="C78" t="s">
        <v>904</v>
      </c>
      <c r="D78" t="s">
        <v>309</v>
      </c>
      <c r="E78" t="s">
        <v>308</v>
      </c>
      <c r="F78" t="s">
        <v>735</v>
      </c>
      <c r="G78" t="s">
        <v>905</v>
      </c>
      <c r="H78">
        <v>1</v>
      </c>
      <c r="I78">
        <v>1</v>
      </c>
      <c r="J78" t="s">
        <v>735</v>
      </c>
    </row>
    <row r="79" spans="1:10">
      <c r="A79" s="149" t="s">
        <v>906</v>
      </c>
      <c r="C79" t="s">
        <v>907</v>
      </c>
      <c r="D79" t="s">
        <v>309</v>
      </c>
      <c r="E79" t="s">
        <v>308</v>
      </c>
      <c r="F79" t="s">
        <v>735</v>
      </c>
      <c r="G79" t="s">
        <v>908</v>
      </c>
      <c r="H79">
        <v>0</v>
      </c>
      <c r="I79">
        <v>0</v>
      </c>
      <c r="J79" t="s">
        <v>735</v>
      </c>
    </row>
    <row r="80" spans="1:10">
      <c r="A80" s="149" t="s">
        <v>909</v>
      </c>
      <c r="C80" t="s">
        <v>910</v>
      </c>
      <c r="D80" t="s">
        <v>243</v>
      </c>
      <c r="E80" t="s">
        <v>799</v>
      </c>
      <c r="F80" t="s">
        <v>911</v>
      </c>
      <c r="G80" t="s">
        <v>908</v>
      </c>
      <c r="H80">
        <v>1</v>
      </c>
      <c r="I80">
        <v>0</v>
      </c>
      <c r="J80" t="s">
        <v>911</v>
      </c>
    </row>
    <row r="81" spans="1:10">
      <c r="A81" s="149" t="s">
        <v>912</v>
      </c>
      <c r="C81" t="s">
        <v>363</v>
      </c>
      <c r="D81" t="s">
        <v>243</v>
      </c>
      <c r="E81" t="s">
        <v>372</v>
      </c>
      <c r="F81" t="s">
        <v>911</v>
      </c>
      <c r="G81" t="s">
        <v>908</v>
      </c>
      <c r="H81">
        <v>1</v>
      </c>
      <c r="I81">
        <v>0</v>
      </c>
      <c r="J81" t="s">
        <v>911</v>
      </c>
    </row>
    <row r="82" spans="1:10">
      <c r="A82" s="149" t="s">
        <v>597</v>
      </c>
    </row>
    <row r="83" spans="1:10">
      <c r="A83" s="149" t="s">
        <v>913</v>
      </c>
    </row>
    <row r="84" spans="1:10">
      <c r="A84" t="s">
        <v>914</v>
      </c>
    </row>
    <row r="85" spans="1:10">
      <c r="A85" s="149" t="s">
        <v>485</v>
      </c>
    </row>
    <row r="86" spans="1:10">
      <c r="A86" s="149" t="s">
        <v>213</v>
      </c>
    </row>
    <row r="87" spans="1:10">
      <c r="A87" s="149" t="s">
        <v>915</v>
      </c>
    </row>
    <row r="88" spans="1:10">
      <c r="A88" s="149" t="s">
        <v>916</v>
      </c>
    </row>
    <row r="89" spans="1:10">
      <c r="A89" s="149" t="s">
        <v>917</v>
      </c>
    </row>
    <row r="90" spans="1:10">
      <c r="A90" s="149" t="s">
        <v>918</v>
      </c>
    </row>
    <row r="91" spans="1:10">
      <c r="A91" s="149" t="s">
        <v>919</v>
      </c>
    </row>
    <row r="92" spans="1:10">
      <c r="A92" s="149" t="s">
        <v>920</v>
      </c>
    </row>
    <row r="93" spans="1:10">
      <c r="A93" s="149" t="s">
        <v>921</v>
      </c>
    </row>
    <row r="94" spans="1:10">
      <c r="A94" s="149" t="s">
        <v>922</v>
      </c>
    </row>
    <row r="95" spans="1:10">
      <c r="A95" s="149" t="s">
        <v>96</v>
      </c>
    </row>
    <row r="96" spans="1:10">
      <c r="A96" s="149" t="s">
        <v>923</v>
      </c>
    </row>
    <row r="97" spans="1:1">
      <c r="A97" s="149" t="s">
        <v>924</v>
      </c>
    </row>
    <row r="98" spans="1:1">
      <c r="A98" s="149" t="s">
        <v>925</v>
      </c>
    </row>
    <row r="99" spans="1:1">
      <c r="A99" s="149" t="s">
        <v>926</v>
      </c>
    </row>
    <row r="100" spans="1:1">
      <c r="A100" s="149" t="s">
        <v>927</v>
      </c>
    </row>
    <row r="101" spans="1:1">
      <c r="A101" s="149" t="s">
        <v>928</v>
      </c>
    </row>
    <row r="102" spans="1:1">
      <c r="A102" s="149" t="s">
        <v>929</v>
      </c>
    </row>
    <row r="103" spans="1:1">
      <c r="A103" s="149" t="s">
        <v>930</v>
      </c>
    </row>
    <row r="104" spans="1:1">
      <c r="A104" s="149" t="s">
        <v>228</v>
      </c>
    </row>
    <row r="105" spans="1:1">
      <c r="A105" s="149" t="s">
        <v>931</v>
      </c>
    </row>
    <row r="106" spans="1:1">
      <c r="A106" s="149" t="s">
        <v>932</v>
      </c>
    </row>
    <row r="107" spans="1:1">
      <c r="A107" s="149" t="s">
        <v>933</v>
      </c>
    </row>
    <row r="108" spans="1:1">
      <c r="A108" s="149" t="s">
        <v>934</v>
      </c>
    </row>
    <row r="109" spans="1:1">
      <c r="A109" s="149" t="s">
        <v>935</v>
      </c>
    </row>
    <row r="110" spans="1:1">
      <c r="A110" s="149" t="s">
        <v>936</v>
      </c>
    </row>
    <row r="111" spans="1:1">
      <c r="A111" s="149" t="s">
        <v>289</v>
      </c>
    </row>
    <row r="112" spans="1:1">
      <c r="A112" s="149" t="s">
        <v>283</v>
      </c>
    </row>
    <row r="113" spans="1:1">
      <c r="A113" s="149" t="s">
        <v>937</v>
      </c>
    </row>
    <row r="114" spans="1:1">
      <c r="A114" s="149" t="s">
        <v>938</v>
      </c>
    </row>
    <row r="115" spans="1:1">
      <c r="A115" s="149" t="s">
        <v>939</v>
      </c>
    </row>
    <row r="116" spans="1:1">
      <c r="A116" s="149" t="s">
        <v>940</v>
      </c>
    </row>
    <row r="117" spans="1:1">
      <c r="A117" s="149" t="s">
        <v>941</v>
      </c>
    </row>
    <row r="118" spans="1:1">
      <c r="A118" s="149" t="s">
        <v>942</v>
      </c>
    </row>
    <row r="119" spans="1:1">
      <c r="A119" s="149" t="s">
        <v>943</v>
      </c>
    </row>
    <row r="120" spans="1:1">
      <c r="A120" s="149" t="s">
        <v>394</v>
      </c>
    </row>
    <row r="121" spans="1:1">
      <c r="A121" s="149" t="s">
        <v>944</v>
      </c>
    </row>
    <row r="122" spans="1:1">
      <c r="A122" t="s">
        <v>945</v>
      </c>
    </row>
    <row r="123" spans="1:1">
      <c r="A123" s="149" t="s">
        <v>946</v>
      </c>
    </row>
    <row r="124" spans="1:1">
      <c r="A124" s="149" t="s">
        <v>947</v>
      </c>
    </row>
    <row r="125" spans="1:1">
      <c r="A125" s="149" t="s">
        <v>145</v>
      </c>
    </row>
    <row r="126" spans="1:1">
      <c r="A126" s="149" t="s">
        <v>948</v>
      </c>
    </row>
    <row r="127" spans="1:1">
      <c r="A127" s="149" t="s">
        <v>949</v>
      </c>
    </row>
    <row r="128" spans="1:1">
      <c r="A128" t="s">
        <v>950</v>
      </c>
    </row>
    <row r="129" spans="1:1">
      <c r="A129" t="s">
        <v>951</v>
      </c>
    </row>
    <row r="130" spans="1:1">
      <c r="A130" s="149" t="s">
        <v>952</v>
      </c>
    </row>
    <row r="131" spans="1:1">
      <c r="A131" s="149" t="s">
        <v>170</v>
      </c>
    </row>
    <row r="132" spans="1:1">
      <c r="A132" s="149" t="s">
        <v>953</v>
      </c>
    </row>
    <row r="133" spans="1:1">
      <c r="A133" s="149" t="s">
        <v>954</v>
      </c>
    </row>
    <row r="134" spans="1:1">
      <c r="A134" s="149" t="s">
        <v>955</v>
      </c>
    </row>
    <row r="135" spans="1:1">
      <c r="A135" t="s">
        <v>956</v>
      </c>
    </row>
    <row r="136" spans="1:1">
      <c r="A136" s="149" t="s">
        <v>957</v>
      </c>
    </row>
    <row r="137" spans="1:1">
      <c r="A137" s="149" t="s">
        <v>958</v>
      </c>
    </row>
    <row r="138" spans="1:1">
      <c r="A138" s="149" t="s">
        <v>959</v>
      </c>
    </row>
    <row r="139" spans="1:1">
      <c r="A139" s="149" t="s">
        <v>960</v>
      </c>
    </row>
    <row r="140" spans="1:1">
      <c r="A140" s="149" t="s">
        <v>961</v>
      </c>
    </row>
    <row r="141" spans="1:1">
      <c r="A141" s="149" t="s">
        <v>962</v>
      </c>
    </row>
    <row r="142" spans="1:1">
      <c r="A142" s="149" t="s">
        <v>963</v>
      </c>
    </row>
    <row r="143" spans="1:1">
      <c r="A143" s="149" t="s">
        <v>964</v>
      </c>
    </row>
    <row r="144" spans="1:1">
      <c r="A144" s="149" t="s">
        <v>965</v>
      </c>
    </row>
    <row r="145" spans="1:1">
      <c r="A145" s="149" t="s">
        <v>966</v>
      </c>
    </row>
    <row r="146" spans="1:1">
      <c r="A146" s="149" t="s">
        <v>967</v>
      </c>
    </row>
    <row r="147" spans="1:1">
      <c r="A147" s="149" t="s">
        <v>968</v>
      </c>
    </row>
    <row r="148" spans="1:1">
      <c r="A148" s="149" t="s">
        <v>969</v>
      </c>
    </row>
    <row r="149" spans="1:1">
      <c r="A149" s="149" t="s">
        <v>970</v>
      </c>
    </row>
    <row r="150" spans="1:1">
      <c r="A150" s="149" t="s">
        <v>151</v>
      </c>
    </row>
    <row r="151" spans="1:1">
      <c r="A151" s="149" t="s">
        <v>971</v>
      </c>
    </row>
    <row r="152" spans="1:1">
      <c r="A152" s="149" t="s">
        <v>972</v>
      </c>
    </row>
    <row r="153" spans="1:1">
      <c r="A153" t="s">
        <v>139</v>
      </c>
    </row>
    <row r="154" spans="1:1">
      <c r="A154" s="149" t="s">
        <v>973</v>
      </c>
    </row>
    <row r="155" spans="1:1">
      <c r="A155" s="149" t="s">
        <v>974</v>
      </c>
    </row>
    <row r="156" spans="1:1">
      <c r="A156" s="149" t="s">
        <v>975</v>
      </c>
    </row>
    <row r="157" spans="1:1">
      <c r="A157" s="149" t="s">
        <v>976</v>
      </c>
    </row>
    <row r="158" spans="1:1">
      <c r="A158" s="149" t="s">
        <v>977</v>
      </c>
    </row>
    <row r="159" spans="1:1">
      <c r="A159" s="149" t="s">
        <v>978</v>
      </c>
    </row>
    <row r="160" spans="1:1">
      <c r="A160" s="149" t="s">
        <v>979</v>
      </c>
    </row>
    <row r="161" spans="1:1">
      <c r="A161" s="149" t="s">
        <v>980</v>
      </c>
    </row>
    <row r="162" spans="1:1">
      <c r="A162" s="149" t="s">
        <v>981</v>
      </c>
    </row>
    <row r="163" spans="1:1">
      <c r="A163" s="149" t="s">
        <v>982</v>
      </c>
    </row>
    <row r="164" spans="1:1">
      <c r="A164" s="149" t="s">
        <v>983</v>
      </c>
    </row>
    <row r="165" spans="1:1">
      <c r="A165" s="149" t="s">
        <v>984</v>
      </c>
    </row>
    <row r="166" spans="1:1">
      <c r="A166" s="149" t="s">
        <v>985</v>
      </c>
    </row>
    <row r="167" spans="1:1">
      <c r="A167" s="149" t="s">
        <v>986</v>
      </c>
    </row>
    <row r="168" spans="1:1">
      <c r="A168" s="149" t="s">
        <v>987</v>
      </c>
    </row>
    <row r="169" spans="1:1">
      <c r="A169" s="149" t="s">
        <v>988</v>
      </c>
    </row>
    <row r="170" spans="1:1">
      <c r="A170" s="149" t="s">
        <v>989</v>
      </c>
    </row>
    <row r="171" spans="1:1">
      <c r="A171" s="149" t="s">
        <v>990</v>
      </c>
    </row>
    <row r="172" spans="1:1">
      <c r="A172" s="149" t="s">
        <v>991</v>
      </c>
    </row>
    <row r="173" spans="1:1">
      <c r="A173" s="149" t="s">
        <v>992</v>
      </c>
    </row>
    <row r="174" spans="1:1">
      <c r="A174" s="149" t="s">
        <v>993</v>
      </c>
    </row>
    <row r="175" spans="1:1">
      <c r="A175" s="149" t="s">
        <v>994</v>
      </c>
    </row>
    <row r="176" spans="1:1">
      <c r="A176" s="149" t="s">
        <v>995</v>
      </c>
    </row>
    <row r="177" spans="1:1">
      <c r="A177" s="149" t="s">
        <v>996</v>
      </c>
    </row>
    <row r="178" spans="1:1">
      <c r="A178" s="149" t="s">
        <v>997</v>
      </c>
    </row>
    <row r="179" spans="1:1">
      <c r="A179" s="149" t="s">
        <v>998</v>
      </c>
    </row>
    <row r="180" spans="1:1">
      <c r="A180" s="149" t="s">
        <v>999</v>
      </c>
    </row>
    <row r="181" spans="1:1">
      <c r="A181" s="149" t="s">
        <v>166</v>
      </c>
    </row>
    <row r="182" spans="1:1">
      <c r="A182" s="149" t="s">
        <v>1000</v>
      </c>
    </row>
    <row r="183" spans="1:1">
      <c r="A183" s="149" t="s">
        <v>1001</v>
      </c>
    </row>
    <row r="184" spans="1:1">
      <c r="A184" s="149" t="s">
        <v>1002</v>
      </c>
    </row>
    <row r="185" spans="1:1">
      <c r="A185" s="149" t="s">
        <v>1003</v>
      </c>
    </row>
    <row r="186" spans="1:1">
      <c r="A186" s="149" t="s">
        <v>1004</v>
      </c>
    </row>
    <row r="187" spans="1:1">
      <c r="A187" t="s">
        <v>1005</v>
      </c>
    </row>
    <row r="188" spans="1:1">
      <c r="A188" s="149" t="s">
        <v>1006</v>
      </c>
    </row>
    <row r="189" spans="1:1">
      <c r="A189" s="149" t="s">
        <v>1007</v>
      </c>
    </row>
    <row r="190" spans="1:1">
      <c r="A190" s="149" t="s">
        <v>1008</v>
      </c>
    </row>
    <row r="191" spans="1:1">
      <c r="A191" s="149" t="s">
        <v>1009</v>
      </c>
    </row>
    <row r="192" spans="1:1">
      <c r="A192" s="149" t="s">
        <v>1010</v>
      </c>
    </row>
    <row r="193" spans="1:1">
      <c r="A193" s="149" t="s">
        <v>1011</v>
      </c>
    </row>
    <row r="194" spans="1:1">
      <c r="A194" s="149" t="s">
        <v>1012</v>
      </c>
    </row>
    <row r="195" spans="1:1">
      <c r="A195" s="149" t="s">
        <v>1013</v>
      </c>
    </row>
    <row r="196" spans="1:1">
      <c r="A196" s="149" t="s">
        <v>1014</v>
      </c>
    </row>
    <row r="197" spans="1:1">
      <c r="A197" s="149" t="s">
        <v>1015</v>
      </c>
    </row>
    <row r="198" spans="1:1">
      <c r="A198" s="149" t="s">
        <v>1016</v>
      </c>
    </row>
    <row r="199" spans="1:1">
      <c r="A199" s="149" t="s">
        <v>1017</v>
      </c>
    </row>
    <row r="200" spans="1:1">
      <c r="A200" s="149" t="s">
        <v>1018</v>
      </c>
    </row>
    <row r="201" spans="1:1">
      <c r="A201" s="149" t="s">
        <v>1019</v>
      </c>
    </row>
    <row r="202" spans="1:1">
      <c r="A202" s="149" t="s">
        <v>1020</v>
      </c>
    </row>
    <row r="203" spans="1:1">
      <c r="A203" t="s">
        <v>1021</v>
      </c>
    </row>
    <row r="204" spans="1:1">
      <c r="A204" s="149" t="s">
        <v>1022</v>
      </c>
    </row>
    <row r="205" spans="1:1">
      <c r="A205" s="149" t="s">
        <v>1023</v>
      </c>
    </row>
    <row r="206" spans="1:1">
      <c r="A206" s="149" t="s">
        <v>1024</v>
      </c>
    </row>
    <row r="207" spans="1:1">
      <c r="A207" s="149" t="s">
        <v>1025</v>
      </c>
    </row>
    <row r="208" spans="1:1">
      <c r="A208" t="s">
        <v>471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1026</v>
      </c>
      <c r="B1" s="163" t="s">
        <v>35</v>
      </c>
      <c r="C1" s="164" t="s">
        <v>1027</v>
      </c>
      <c r="D1" s="164" t="s">
        <v>1028</v>
      </c>
      <c r="E1" s="163" t="s">
        <v>46</v>
      </c>
      <c r="F1" s="163" t="s">
        <v>39</v>
      </c>
      <c r="G1" s="163" t="s">
        <v>1029</v>
      </c>
      <c r="H1" s="165" t="s">
        <v>1030</v>
      </c>
    </row>
    <row r="2" spans="1:8">
      <c r="A2" s="160" t="s">
        <v>244</v>
      </c>
      <c r="B2" s="160">
        <v>74</v>
      </c>
      <c r="C2" s="161">
        <v>0</v>
      </c>
      <c r="D2" s="161">
        <v>5.77</v>
      </c>
      <c r="E2" s="160" t="s">
        <v>1031</v>
      </c>
      <c r="F2" s="160" t="s">
        <v>1032</v>
      </c>
      <c r="G2" s="160" t="s">
        <v>262</v>
      </c>
      <c r="H2" s="162" t="s">
        <v>271</v>
      </c>
    </row>
    <row r="3" spans="1:8">
      <c r="A3" s="139" t="s">
        <v>244</v>
      </c>
      <c r="B3" s="139">
        <v>74</v>
      </c>
      <c r="C3" s="140">
        <v>5.77</v>
      </c>
      <c r="D3" s="140">
        <v>7</v>
      </c>
      <c r="E3" s="139" t="s">
        <v>1033</v>
      </c>
      <c r="F3" s="139" t="s">
        <v>1034</v>
      </c>
      <c r="G3" s="139" t="s">
        <v>262</v>
      </c>
      <c r="H3" s="139" t="s">
        <v>271</v>
      </c>
    </row>
    <row r="4" spans="1:8">
      <c r="A4" s="139" t="s">
        <v>244</v>
      </c>
      <c r="B4" s="139">
        <v>74</v>
      </c>
      <c r="C4" s="140">
        <v>5.77</v>
      </c>
      <c r="D4" s="140">
        <v>7</v>
      </c>
      <c r="E4" s="139" t="s">
        <v>1033</v>
      </c>
      <c r="F4" s="139" t="s">
        <v>1035</v>
      </c>
      <c r="G4" s="139" t="s">
        <v>262</v>
      </c>
      <c r="H4" s="139" t="s">
        <v>271</v>
      </c>
    </row>
    <row r="5" spans="1:8">
      <c r="A5" s="139" t="s">
        <v>244</v>
      </c>
      <c r="B5" s="139">
        <v>74</v>
      </c>
      <c r="C5" s="140">
        <v>7</v>
      </c>
      <c r="D5" s="140">
        <v>8.4480000000000004</v>
      </c>
      <c r="E5" s="139" t="s">
        <v>1036</v>
      </c>
      <c r="F5" s="139" t="s">
        <v>1037</v>
      </c>
      <c r="G5" s="139" t="s">
        <v>262</v>
      </c>
      <c r="H5" s="139" t="s">
        <v>271</v>
      </c>
    </row>
    <row r="6" spans="1:8">
      <c r="A6" s="139" t="s">
        <v>244</v>
      </c>
      <c r="B6" s="139">
        <v>74</v>
      </c>
      <c r="C6" s="140">
        <v>7</v>
      </c>
      <c r="D6" s="140">
        <v>8.4480000000000004</v>
      </c>
      <c r="E6" s="139" t="s">
        <v>1036</v>
      </c>
      <c r="F6" s="139" t="s">
        <v>1038</v>
      </c>
      <c r="G6" s="139" t="s">
        <v>262</v>
      </c>
      <c r="H6" s="139" t="s">
        <v>271</v>
      </c>
    </row>
    <row r="7" spans="1:8">
      <c r="A7" s="139" t="s">
        <v>244</v>
      </c>
      <c r="B7" s="139">
        <v>74</v>
      </c>
      <c r="C7" s="140">
        <v>8.4480000000000004</v>
      </c>
      <c r="D7" s="140">
        <v>11.754</v>
      </c>
      <c r="E7" s="139" t="s">
        <v>1036</v>
      </c>
      <c r="F7" s="139" t="s">
        <v>1039</v>
      </c>
      <c r="G7" s="139" t="s">
        <v>262</v>
      </c>
      <c r="H7" s="139" t="s">
        <v>271</v>
      </c>
    </row>
    <row r="8" spans="1:8">
      <c r="A8" s="139" t="s">
        <v>244</v>
      </c>
      <c r="B8" s="139">
        <v>74</v>
      </c>
      <c r="C8" s="140">
        <v>11.754</v>
      </c>
      <c r="D8" s="140">
        <v>13.234999999999999</v>
      </c>
      <c r="E8" s="139" t="s">
        <v>1036</v>
      </c>
      <c r="F8" s="139" t="s">
        <v>1040</v>
      </c>
      <c r="G8" s="139" t="s">
        <v>262</v>
      </c>
      <c r="H8" s="139" t="s">
        <v>271</v>
      </c>
    </row>
    <row r="9" spans="1:8">
      <c r="A9" s="139" t="s">
        <v>244</v>
      </c>
      <c r="B9" s="139">
        <v>74</v>
      </c>
      <c r="C9" s="140">
        <v>11.754</v>
      </c>
      <c r="D9" s="140">
        <v>13.694000000000001</v>
      </c>
      <c r="E9" s="139" t="s">
        <v>1036</v>
      </c>
      <c r="F9" s="139" t="s">
        <v>1041</v>
      </c>
      <c r="G9" s="139" t="s">
        <v>262</v>
      </c>
      <c r="H9" s="139" t="s">
        <v>271</v>
      </c>
    </row>
    <row r="10" spans="1:8">
      <c r="A10" s="139" t="s">
        <v>244</v>
      </c>
      <c r="B10" s="139">
        <v>74</v>
      </c>
      <c r="C10" s="140">
        <v>13.234999999999999</v>
      </c>
      <c r="D10" s="140">
        <v>23.231999999999999</v>
      </c>
      <c r="E10" s="139" t="s">
        <v>1036</v>
      </c>
      <c r="F10" s="139" t="s">
        <v>1042</v>
      </c>
      <c r="G10" s="139" t="s">
        <v>262</v>
      </c>
      <c r="H10" s="139" t="s">
        <v>271</v>
      </c>
    </row>
    <row r="11" spans="1:8">
      <c r="A11" s="139" t="s">
        <v>244</v>
      </c>
      <c r="B11" s="139">
        <v>74</v>
      </c>
      <c r="C11" s="140">
        <v>23.231999999999999</v>
      </c>
      <c r="D11" s="140">
        <v>25</v>
      </c>
      <c r="E11" s="139" t="s">
        <v>488</v>
      </c>
      <c r="F11" s="139" t="s">
        <v>1043</v>
      </c>
      <c r="G11" s="139" t="s">
        <v>262</v>
      </c>
      <c r="H11" s="139" t="s">
        <v>271</v>
      </c>
    </row>
    <row r="12" spans="1:8">
      <c r="A12" s="139" t="s">
        <v>244</v>
      </c>
      <c r="B12" s="139">
        <v>74</v>
      </c>
      <c r="C12" s="140">
        <v>23.231999999999999</v>
      </c>
      <c r="D12" s="140">
        <v>25</v>
      </c>
      <c r="E12" s="139" t="s">
        <v>488</v>
      </c>
      <c r="F12" s="139" t="s">
        <v>527</v>
      </c>
      <c r="G12" s="139" t="s">
        <v>262</v>
      </c>
      <c r="H12" s="139" t="s">
        <v>271</v>
      </c>
    </row>
    <row r="13" spans="1:8">
      <c r="A13" s="139" t="s">
        <v>244</v>
      </c>
      <c r="B13" s="139">
        <v>74</v>
      </c>
      <c r="C13" s="140">
        <v>25</v>
      </c>
      <c r="D13" s="140">
        <v>26.449000000000002</v>
      </c>
      <c r="E13" s="139" t="s">
        <v>1044</v>
      </c>
      <c r="F13" s="139" t="s">
        <v>1045</v>
      </c>
      <c r="G13" s="139" t="s">
        <v>262</v>
      </c>
      <c r="H13" s="139" t="s">
        <v>271</v>
      </c>
    </row>
    <row r="14" spans="1:8">
      <c r="A14" s="139" t="s">
        <v>244</v>
      </c>
      <c r="B14" s="139">
        <v>74</v>
      </c>
      <c r="C14" s="140">
        <v>25</v>
      </c>
      <c r="D14" s="140">
        <v>26.367999999999999</v>
      </c>
      <c r="E14" s="139" t="s">
        <v>1044</v>
      </c>
      <c r="F14" s="139" t="s">
        <v>1046</v>
      </c>
      <c r="G14" s="139" t="s">
        <v>262</v>
      </c>
      <c r="H14" s="139" t="s">
        <v>271</v>
      </c>
    </row>
    <row r="15" spans="1:8">
      <c r="A15" s="139" t="s">
        <v>244</v>
      </c>
      <c r="B15" s="139">
        <v>74</v>
      </c>
      <c r="C15" s="140">
        <v>26.449000000000002</v>
      </c>
      <c r="D15" s="140">
        <v>35</v>
      </c>
      <c r="E15" s="139" t="s">
        <v>1044</v>
      </c>
      <c r="F15" s="139" t="s">
        <v>346</v>
      </c>
      <c r="G15" s="139" t="s">
        <v>262</v>
      </c>
      <c r="H15" s="139" t="s">
        <v>271</v>
      </c>
    </row>
    <row r="16" spans="1:8">
      <c r="A16" s="139" t="s">
        <v>244</v>
      </c>
      <c r="B16" s="139">
        <v>74</v>
      </c>
      <c r="C16" s="140">
        <v>35</v>
      </c>
      <c r="D16" s="140">
        <v>41.445999999999998</v>
      </c>
      <c r="E16" s="139" t="s">
        <v>1044</v>
      </c>
      <c r="F16" s="139" t="s">
        <v>1047</v>
      </c>
      <c r="G16" s="139" t="s">
        <v>262</v>
      </c>
      <c r="H16" s="139" t="s">
        <v>271</v>
      </c>
    </row>
    <row r="17" spans="1:8">
      <c r="A17" s="139" t="s">
        <v>244</v>
      </c>
      <c r="B17" s="139">
        <v>74</v>
      </c>
      <c r="C17" s="140">
        <v>41.445999999999998</v>
      </c>
      <c r="D17" s="140">
        <v>43</v>
      </c>
      <c r="E17" s="139" t="s">
        <v>1048</v>
      </c>
      <c r="F17" s="139" t="s">
        <v>1049</v>
      </c>
      <c r="G17" s="139" t="s">
        <v>262</v>
      </c>
      <c r="H17" s="139" t="s">
        <v>271</v>
      </c>
    </row>
    <row r="18" spans="1:8">
      <c r="A18" s="139" t="s">
        <v>244</v>
      </c>
      <c r="B18" s="139">
        <v>74</v>
      </c>
      <c r="C18" s="140">
        <v>41.445999999999998</v>
      </c>
      <c r="D18" s="140">
        <v>43</v>
      </c>
      <c r="E18" s="139" t="s">
        <v>1048</v>
      </c>
      <c r="F18" s="139" t="s">
        <v>1050</v>
      </c>
      <c r="G18" s="139" t="s">
        <v>262</v>
      </c>
      <c r="H18" s="139" t="s">
        <v>271</v>
      </c>
    </row>
    <row r="19" spans="1:8">
      <c r="A19" s="139" t="s">
        <v>244</v>
      </c>
      <c r="B19" s="139">
        <v>74</v>
      </c>
      <c r="C19" s="140">
        <v>43</v>
      </c>
      <c r="D19" s="140">
        <v>44.125999999999998</v>
      </c>
      <c r="E19" s="139" t="s">
        <v>1051</v>
      </c>
      <c r="F19" s="139" t="s">
        <v>1052</v>
      </c>
      <c r="G19" s="139" t="s">
        <v>262</v>
      </c>
      <c r="H19" s="139" t="s">
        <v>271</v>
      </c>
    </row>
    <row r="20" spans="1:8">
      <c r="A20" s="139" t="s">
        <v>244</v>
      </c>
      <c r="B20" s="139">
        <v>74</v>
      </c>
      <c r="C20" s="140">
        <v>43</v>
      </c>
      <c r="D20" s="140">
        <v>44.125999999999998</v>
      </c>
      <c r="E20" s="139" t="s">
        <v>1051</v>
      </c>
      <c r="F20" s="139" t="s">
        <v>1053</v>
      </c>
      <c r="G20" s="139" t="s">
        <v>262</v>
      </c>
      <c r="H20" s="139" t="s">
        <v>271</v>
      </c>
    </row>
    <row r="21" spans="1:8">
      <c r="A21" s="139" t="s">
        <v>244</v>
      </c>
      <c r="B21" s="139">
        <v>74</v>
      </c>
      <c r="C21" s="140">
        <v>44.125999999999998</v>
      </c>
      <c r="D21" s="140">
        <v>52</v>
      </c>
      <c r="E21" s="139" t="s">
        <v>1051</v>
      </c>
      <c r="F21" s="139" t="s">
        <v>1054</v>
      </c>
      <c r="G21" s="139" t="s">
        <v>262</v>
      </c>
      <c r="H21" s="139" t="s">
        <v>271</v>
      </c>
    </row>
    <row r="22" spans="1:8">
      <c r="A22" s="139" t="s">
        <v>244</v>
      </c>
      <c r="B22" s="139">
        <v>74</v>
      </c>
      <c r="C22" s="140">
        <v>52</v>
      </c>
      <c r="D22" s="140">
        <v>59.295000000000002</v>
      </c>
      <c r="E22" s="139" t="s">
        <v>1051</v>
      </c>
      <c r="F22" s="139" t="s">
        <v>419</v>
      </c>
      <c r="G22" s="139" t="s">
        <v>262</v>
      </c>
      <c r="H22" s="139" t="s">
        <v>271</v>
      </c>
    </row>
    <row r="23" spans="1:8">
      <c r="A23" s="139" t="s">
        <v>244</v>
      </c>
      <c r="B23" s="139">
        <v>74</v>
      </c>
      <c r="C23" s="140">
        <v>59.295000000000002</v>
      </c>
      <c r="D23" s="140">
        <v>61</v>
      </c>
      <c r="E23" s="139" t="s">
        <v>1055</v>
      </c>
      <c r="F23" s="139" t="s">
        <v>1056</v>
      </c>
      <c r="G23" s="139" t="s">
        <v>262</v>
      </c>
      <c r="H23" s="139" t="s">
        <v>271</v>
      </c>
    </row>
    <row r="24" spans="1:8">
      <c r="A24" s="139" t="s">
        <v>244</v>
      </c>
      <c r="B24" s="139">
        <v>74</v>
      </c>
      <c r="C24" s="140">
        <v>59.295000000000002</v>
      </c>
      <c r="D24" s="140">
        <v>61</v>
      </c>
      <c r="E24" s="139" t="s">
        <v>1055</v>
      </c>
      <c r="F24" s="139" t="s">
        <v>1057</v>
      </c>
      <c r="G24" s="139" t="s">
        <v>262</v>
      </c>
      <c r="H24" s="139" t="s">
        <v>271</v>
      </c>
    </row>
    <row r="25" spans="1:8">
      <c r="A25" s="139" t="s">
        <v>244</v>
      </c>
      <c r="B25" s="139">
        <v>74</v>
      </c>
      <c r="C25" s="140">
        <v>61</v>
      </c>
      <c r="D25" s="140">
        <v>62.311</v>
      </c>
      <c r="E25" s="139" t="s">
        <v>1058</v>
      </c>
      <c r="F25" s="139" t="s">
        <v>1059</v>
      </c>
      <c r="G25" s="139" t="s">
        <v>262</v>
      </c>
      <c r="H25" s="139" t="s">
        <v>271</v>
      </c>
    </row>
    <row r="26" spans="1:8">
      <c r="A26" s="139" t="s">
        <v>244</v>
      </c>
      <c r="B26" s="139">
        <v>74</v>
      </c>
      <c r="C26" s="140">
        <v>61</v>
      </c>
      <c r="D26" s="140">
        <v>62.311</v>
      </c>
      <c r="E26" s="139" t="s">
        <v>1058</v>
      </c>
      <c r="F26" s="139" t="s">
        <v>1060</v>
      </c>
      <c r="G26" s="139" t="s">
        <v>262</v>
      </c>
      <c r="H26" s="139" t="s">
        <v>271</v>
      </c>
    </row>
    <row r="27" spans="1:8">
      <c r="A27" s="139" t="s">
        <v>244</v>
      </c>
      <c r="B27" s="139">
        <v>74</v>
      </c>
      <c r="C27" s="140">
        <v>62.311</v>
      </c>
      <c r="D27" s="140">
        <v>73</v>
      </c>
      <c r="E27" s="139" t="s">
        <v>1058</v>
      </c>
      <c r="F27" s="139" t="s">
        <v>1061</v>
      </c>
      <c r="G27" s="139" t="s">
        <v>262</v>
      </c>
      <c r="H27" s="139" t="s">
        <v>271</v>
      </c>
    </row>
    <row r="28" spans="1:8">
      <c r="A28" s="139" t="s">
        <v>244</v>
      </c>
      <c r="B28" s="139">
        <v>74</v>
      </c>
      <c r="C28" s="140">
        <v>73</v>
      </c>
      <c r="D28" s="140">
        <v>84.073999999999998</v>
      </c>
      <c r="E28" s="139" t="s">
        <v>1058</v>
      </c>
      <c r="F28" s="139" t="s">
        <v>1062</v>
      </c>
      <c r="G28" s="139" t="s">
        <v>262</v>
      </c>
      <c r="H28" s="139" t="s">
        <v>271</v>
      </c>
    </row>
    <row r="29" spans="1:8">
      <c r="A29" s="139" t="s">
        <v>244</v>
      </c>
      <c r="B29" s="139">
        <v>74</v>
      </c>
      <c r="C29" s="140">
        <v>84.073999999999998</v>
      </c>
      <c r="D29" s="140">
        <v>86</v>
      </c>
      <c r="E29" s="139" t="s">
        <v>1063</v>
      </c>
      <c r="F29" s="139" t="s">
        <v>1064</v>
      </c>
      <c r="G29" s="139" t="s">
        <v>262</v>
      </c>
      <c r="H29" s="139" t="s">
        <v>271</v>
      </c>
    </row>
    <row r="30" spans="1:8">
      <c r="A30" s="139" t="s">
        <v>244</v>
      </c>
      <c r="B30" s="139">
        <v>74</v>
      </c>
      <c r="C30" s="140">
        <v>84.073999999999998</v>
      </c>
      <c r="D30" s="140">
        <v>86</v>
      </c>
      <c r="E30" s="139" t="s">
        <v>1063</v>
      </c>
      <c r="F30" s="139" t="s">
        <v>1065</v>
      </c>
      <c r="G30" s="139" t="s">
        <v>262</v>
      </c>
      <c r="H30" s="139" t="s">
        <v>271</v>
      </c>
    </row>
    <row r="31" spans="1:8">
      <c r="A31" s="139" t="s">
        <v>244</v>
      </c>
      <c r="B31" s="139">
        <v>74</v>
      </c>
      <c r="C31" s="140">
        <v>86</v>
      </c>
      <c r="D31" s="140">
        <v>87.271000000000001</v>
      </c>
      <c r="E31" s="139" t="s">
        <v>1066</v>
      </c>
      <c r="F31" s="139" t="s">
        <v>1067</v>
      </c>
      <c r="G31" s="139" t="s">
        <v>262</v>
      </c>
      <c r="H31" s="139" t="s">
        <v>271</v>
      </c>
    </row>
    <row r="32" spans="1:8">
      <c r="A32" s="139" t="s">
        <v>244</v>
      </c>
      <c r="B32" s="139">
        <v>74</v>
      </c>
      <c r="C32" s="140">
        <v>86</v>
      </c>
      <c r="D32" s="140">
        <v>87.271000000000001</v>
      </c>
      <c r="E32" s="139" t="s">
        <v>1066</v>
      </c>
      <c r="F32" s="139" t="s">
        <v>1068</v>
      </c>
      <c r="G32" s="139" t="s">
        <v>262</v>
      </c>
      <c r="H32" s="139" t="s">
        <v>271</v>
      </c>
    </row>
    <row r="33" spans="1:8">
      <c r="A33" s="139" t="s">
        <v>244</v>
      </c>
      <c r="B33" s="139">
        <v>74</v>
      </c>
      <c r="C33" s="140">
        <v>87.271000000000001</v>
      </c>
      <c r="D33" s="140">
        <v>97</v>
      </c>
      <c r="E33" s="139" t="s">
        <v>1066</v>
      </c>
      <c r="F33" s="139" t="s">
        <v>1069</v>
      </c>
      <c r="G33" s="139" t="s">
        <v>262</v>
      </c>
      <c r="H33" s="139" t="s">
        <v>271</v>
      </c>
    </row>
    <row r="34" spans="1:8">
      <c r="A34" s="139" t="s">
        <v>244</v>
      </c>
      <c r="B34" s="139">
        <v>74</v>
      </c>
      <c r="C34" s="140">
        <v>97</v>
      </c>
      <c r="D34" s="140">
        <v>107.709</v>
      </c>
      <c r="E34" s="139" t="s">
        <v>1066</v>
      </c>
      <c r="F34" s="139" t="s">
        <v>1070</v>
      </c>
      <c r="G34" s="139" t="s">
        <v>262</v>
      </c>
      <c r="H34" s="139" t="s">
        <v>271</v>
      </c>
    </row>
    <row r="35" spans="1:8">
      <c r="A35" s="139" t="s">
        <v>244</v>
      </c>
      <c r="B35" s="139">
        <v>74</v>
      </c>
      <c r="C35" s="140">
        <v>107.709</v>
      </c>
      <c r="D35" s="140">
        <v>109</v>
      </c>
      <c r="E35" s="139" t="s">
        <v>159</v>
      </c>
      <c r="F35" s="139" t="s">
        <v>382</v>
      </c>
      <c r="G35" s="139" t="s">
        <v>262</v>
      </c>
      <c r="H35" s="139" t="s">
        <v>271</v>
      </c>
    </row>
    <row r="36" spans="1:8">
      <c r="A36" s="139" t="s">
        <v>244</v>
      </c>
      <c r="B36" s="139">
        <v>74</v>
      </c>
      <c r="C36" s="140">
        <v>107.709</v>
      </c>
      <c r="D36" s="140">
        <v>109</v>
      </c>
      <c r="E36" s="139" t="s">
        <v>159</v>
      </c>
      <c r="F36" s="139" t="s">
        <v>665</v>
      </c>
      <c r="G36" s="139" t="s">
        <v>262</v>
      </c>
      <c r="H36" s="139" t="s">
        <v>271</v>
      </c>
    </row>
    <row r="37" spans="1:8">
      <c r="A37" s="139" t="s">
        <v>244</v>
      </c>
      <c r="B37" s="139">
        <v>74</v>
      </c>
      <c r="C37" s="140">
        <v>109</v>
      </c>
      <c r="D37" s="140">
        <v>111.369</v>
      </c>
      <c r="E37" s="139" t="s">
        <v>1071</v>
      </c>
      <c r="F37" s="139" t="s">
        <v>1072</v>
      </c>
      <c r="G37" s="139" t="s">
        <v>262</v>
      </c>
      <c r="H37" s="139" t="s">
        <v>271</v>
      </c>
    </row>
    <row r="38" spans="1:8">
      <c r="A38" s="139" t="s">
        <v>244</v>
      </c>
      <c r="B38" s="139">
        <v>74</v>
      </c>
      <c r="C38" s="140">
        <v>109</v>
      </c>
      <c r="D38" s="140">
        <v>111.369</v>
      </c>
      <c r="E38" s="139" t="s">
        <v>1071</v>
      </c>
      <c r="F38" s="139" t="s">
        <v>1073</v>
      </c>
      <c r="G38" s="139" t="s">
        <v>262</v>
      </c>
      <c r="H38" s="139" t="s">
        <v>271</v>
      </c>
    </row>
    <row r="39" spans="1:8">
      <c r="A39" s="139" t="s">
        <v>244</v>
      </c>
      <c r="B39" s="139">
        <v>74</v>
      </c>
      <c r="C39" s="140">
        <v>111.369</v>
      </c>
      <c r="D39" s="140">
        <v>112.855</v>
      </c>
      <c r="E39" s="139" t="s">
        <v>1071</v>
      </c>
      <c r="F39" s="139" t="s">
        <v>1074</v>
      </c>
      <c r="G39" s="139" t="s">
        <v>262</v>
      </c>
      <c r="H39" s="139" t="s">
        <v>271</v>
      </c>
    </row>
    <row r="40" spans="1:8">
      <c r="A40" s="139" t="s">
        <v>244</v>
      </c>
      <c r="B40" s="139">
        <v>74</v>
      </c>
      <c r="C40" s="140">
        <v>112.855</v>
      </c>
      <c r="D40" s="140">
        <v>118</v>
      </c>
      <c r="E40" s="139" t="s">
        <v>1071</v>
      </c>
      <c r="F40" s="139">
        <v>113118</v>
      </c>
      <c r="G40" s="139" t="s">
        <v>262</v>
      </c>
      <c r="H40" s="139" t="s">
        <v>271</v>
      </c>
    </row>
    <row r="41" spans="1:8">
      <c r="A41" s="139" t="s">
        <v>244</v>
      </c>
      <c r="B41" s="139">
        <v>74</v>
      </c>
      <c r="C41" s="140">
        <v>118</v>
      </c>
      <c r="D41" s="140">
        <v>124.181</v>
      </c>
      <c r="E41" s="139" t="s">
        <v>1071</v>
      </c>
      <c r="F41" s="139" t="s">
        <v>1075</v>
      </c>
      <c r="G41" s="139" t="s">
        <v>262</v>
      </c>
      <c r="H41" s="139" t="s">
        <v>271</v>
      </c>
    </row>
    <row r="42" spans="1:8">
      <c r="A42" s="139" t="s">
        <v>244</v>
      </c>
      <c r="B42" s="139">
        <v>74</v>
      </c>
      <c r="C42" s="140">
        <v>124.181</v>
      </c>
      <c r="D42" s="140">
        <v>126</v>
      </c>
      <c r="E42" s="139" t="s">
        <v>1076</v>
      </c>
      <c r="F42" s="139" t="s">
        <v>1077</v>
      </c>
      <c r="G42" s="139" t="s">
        <v>262</v>
      </c>
      <c r="H42" s="139" t="s">
        <v>271</v>
      </c>
    </row>
    <row r="43" spans="1:8">
      <c r="A43" s="139" t="s">
        <v>244</v>
      </c>
      <c r="B43" s="139">
        <v>74</v>
      </c>
      <c r="C43" s="140">
        <v>124.181</v>
      </c>
      <c r="D43" s="140">
        <v>126</v>
      </c>
      <c r="E43" s="139" t="s">
        <v>1076</v>
      </c>
      <c r="F43" s="139" t="s">
        <v>1078</v>
      </c>
      <c r="G43" s="139" t="s">
        <v>262</v>
      </c>
      <c r="H43" s="139" t="s">
        <v>271</v>
      </c>
    </row>
    <row r="44" spans="1:8">
      <c r="A44" s="139" t="s">
        <v>244</v>
      </c>
      <c r="B44" s="139">
        <v>74</v>
      </c>
      <c r="C44" s="140">
        <v>126</v>
      </c>
      <c r="D44" s="140">
        <v>126.899</v>
      </c>
      <c r="E44" s="139" t="s">
        <v>1079</v>
      </c>
      <c r="F44" s="139" t="s">
        <v>1080</v>
      </c>
      <c r="G44" s="139" t="s">
        <v>262</v>
      </c>
      <c r="H44" s="139" t="s">
        <v>271</v>
      </c>
    </row>
    <row r="45" spans="1:8">
      <c r="A45" s="139" t="s">
        <v>244</v>
      </c>
      <c r="B45" s="139">
        <v>74</v>
      </c>
      <c r="C45" s="140">
        <v>126</v>
      </c>
      <c r="D45" s="140">
        <v>126.899</v>
      </c>
      <c r="E45" s="139" t="s">
        <v>1079</v>
      </c>
      <c r="F45" s="139" t="s">
        <v>1081</v>
      </c>
      <c r="G45" s="139" t="s">
        <v>262</v>
      </c>
      <c r="H45" s="139" t="s">
        <v>271</v>
      </c>
    </row>
    <row r="46" spans="1:8">
      <c r="A46" s="139" t="s">
        <v>244</v>
      </c>
      <c r="B46" s="139">
        <v>74</v>
      </c>
      <c r="C46" s="140">
        <v>126.899</v>
      </c>
      <c r="D46" s="140">
        <v>135</v>
      </c>
      <c r="E46" s="139" t="s">
        <v>1079</v>
      </c>
      <c r="F46" s="139" t="s">
        <v>1082</v>
      </c>
      <c r="G46" s="139" t="s">
        <v>262</v>
      </c>
      <c r="H46" s="139" t="s">
        <v>271</v>
      </c>
    </row>
    <row r="47" spans="1:8">
      <c r="A47" s="139" t="s">
        <v>244</v>
      </c>
      <c r="B47" s="139">
        <v>74</v>
      </c>
      <c r="C47" s="140">
        <v>135</v>
      </c>
      <c r="D47" s="140">
        <v>143.268</v>
      </c>
      <c r="E47" s="139" t="s">
        <v>1079</v>
      </c>
      <c r="F47" s="139" t="s">
        <v>1083</v>
      </c>
      <c r="G47" s="139" t="s">
        <v>262</v>
      </c>
      <c r="H47" s="139" t="s">
        <v>271</v>
      </c>
    </row>
    <row r="48" spans="1:8">
      <c r="A48" s="139" t="s">
        <v>244</v>
      </c>
      <c r="B48" s="139">
        <v>74</v>
      </c>
      <c r="C48" s="140">
        <v>143.268</v>
      </c>
      <c r="D48" s="140">
        <v>145</v>
      </c>
      <c r="E48" s="139" t="s">
        <v>1084</v>
      </c>
      <c r="F48" s="139" t="s">
        <v>584</v>
      </c>
      <c r="G48" s="139" t="s">
        <v>262</v>
      </c>
      <c r="H48" s="139" t="s">
        <v>271</v>
      </c>
    </row>
    <row r="49" spans="1:8">
      <c r="A49" s="139" t="s">
        <v>244</v>
      </c>
      <c r="B49" s="139">
        <v>74</v>
      </c>
      <c r="C49" s="140">
        <v>143.268</v>
      </c>
      <c r="D49" s="140">
        <v>145</v>
      </c>
      <c r="E49" s="139" t="s">
        <v>1084</v>
      </c>
      <c r="F49" s="139" t="s">
        <v>1085</v>
      </c>
      <c r="G49" s="139" t="s">
        <v>262</v>
      </c>
      <c r="H49" s="139" t="s">
        <v>271</v>
      </c>
    </row>
    <row r="50" spans="1:8">
      <c r="A50" s="139" t="s">
        <v>244</v>
      </c>
      <c r="B50" s="139">
        <v>74</v>
      </c>
      <c r="C50" s="140">
        <v>145</v>
      </c>
      <c r="D50" s="140">
        <v>146.21899999999999</v>
      </c>
      <c r="E50" s="139" t="s">
        <v>1086</v>
      </c>
      <c r="F50" s="139" t="s">
        <v>1087</v>
      </c>
      <c r="G50" s="139" t="s">
        <v>262</v>
      </c>
      <c r="H50" s="139" t="s">
        <v>271</v>
      </c>
    </row>
    <row r="51" spans="1:8">
      <c r="A51" s="139" t="s">
        <v>244</v>
      </c>
      <c r="B51" s="139">
        <v>74</v>
      </c>
      <c r="C51" s="140">
        <v>145</v>
      </c>
      <c r="D51" s="140">
        <v>146.21899999999999</v>
      </c>
      <c r="E51" s="139" t="s">
        <v>1086</v>
      </c>
      <c r="F51" s="139" t="s">
        <v>1088</v>
      </c>
      <c r="G51" s="139" t="s">
        <v>262</v>
      </c>
      <c r="H51" s="139" t="s">
        <v>271</v>
      </c>
    </row>
    <row r="52" spans="1:8">
      <c r="A52" s="139" t="s">
        <v>244</v>
      </c>
      <c r="B52" s="139">
        <v>74</v>
      </c>
      <c r="C52" s="140">
        <v>146.21899999999999</v>
      </c>
      <c r="D52" s="140">
        <v>155</v>
      </c>
      <c r="E52" s="139" t="s">
        <v>1086</v>
      </c>
      <c r="F52" s="139" t="s">
        <v>1089</v>
      </c>
      <c r="G52" s="139" t="s">
        <v>262</v>
      </c>
      <c r="H52" s="139" t="s">
        <v>271</v>
      </c>
    </row>
    <row r="53" spans="1:8">
      <c r="A53" s="139" t="s">
        <v>244</v>
      </c>
      <c r="B53" s="139">
        <v>74</v>
      </c>
      <c r="C53" s="140">
        <v>155</v>
      </c>
      <c r="D53" s="140">
        <v>164.11600000000001</v>
      </c>
      <c r="E53" s="139" t="s">
        <v>1086</v>
      </c>
      <c r="F53" s="139" t="s">
        <v>1090</v>
      </c>
      <c r="G53" s="139" t="s">
        <v>262</v>
      </c>
      <c r="H53" s="139" t="s">
        <v>271</v>
      </c>
    </row>
    <row r="54" spans="1:8">
      <c r="A54" s="139" t="s">
        <v>244</v>
      </c>
      <c r="B54" s="139">
        <v>74</v>
      </c>
      <c r="C54" s="140">
        <v>164.11600000000001</v>
      </c>
      <c r="D54" s="140">
        <v>166</v>
      </c>
      <c r="E54" s="139" t="s">
        <v>1091</v>
      </c>
      <c r="F54" s="139" t="s">
        <v>1092</v>
      </c>
      <c r="G54" s="139" t="s">
        <v>262</v>
      </c>
      <c r="H54" s="139" t="s">
        <v>271</v>
      </c>
    </row>
    <row r="55" spans="1:8">
      <c r="A55" s="139" t="s">
        <v>244</v>
      </c>
      <c r="B55" s="139">
        <v>74</v>
      </c>
      <c r="C55" s="140">
        <v>164.11600000000001</v>
      </c>
      <c r="D55" s="140">
        <v>166</v>
      </c>
      <c r="E55" s="139" t="s">
        <v>1091</v>
      </c>
      <c r="F55" s="139" t="s">
        <v>1093</v>
      </c>
      <c r="G55" s="139" t="s">
        <v>262</v>
      </c>
      <c r="H55" s="139" t="s">
        <v>271</v>
      </c>
    </row>
    <row r="56" spans="1:8">
      <c r="A56" s="139" t="s">
        <v>244</v>
      </c>
      <c r="B56" s="139">
        <v>74</v>
      </c>
      <c r="C56" s="140">
        <v>166</v>
      </c>
      <c r="D56" s="140">
        <v>167.09700000000001</v>
      </c>
      <c r="E56" s="139" t="s">
        <v>365</v>
      </c>
      <c r="F56" s="139" t="s">
        <v>1094</v>
      </c>
      <c r="G56" s="139" t="s">
        <v>262</v>
      </c>
      <c r="H56" s="139" t="s">
        <v>271</v>
      </c>
    </row>
    <row r="57" spans="1:8">
      <c r="A57" s="139" t="s">
        <v>244</v>
      </c>
      <c r="B57" s="139">
        <v>74</v>
      </c>
      <c r="C57" s="140">
        <v>166</v>
      </c>
      <c r="D57" s="140">
        <v>167.09700000000001</v>
      </c>
      <c r="E57" s="139" t="s">
        <v>365</v>
      </c>
      <c r="F57" s="139" t="s">
        <v>1095</v>
      </c>
      <c r="G57" s="139" t="s">
        <v>262</v>
      </c>
      <c r="H57" s="139" t="s">
        <v>271</v>
      </c>
    </row>
    <row r="58" spans="1:8">
      <c r="A58" s="139" t="s">
        <v>244</v>
      </c>
      <c r="B58" s="139">
        <v>74</v>
      </c>
      <c r="C58" s="140">
        <v>167.09700000000001</v>
      </c>
      <c r="D58" s="140">
        <v>177</v>
      </c>
      <c r="E58" s="139" t="s">
        <v>365</v>
      </c>
      <c r="F58" s="139" t="s">
        <v>366</v>
      </c>
      <c r="G58" s="139" t="s">
        <v>262</v>
      </c>
      <c r="H58" s="139" t="s">
        <v>271</v>
      </c>
    </row>
    <row r="59" spans="1:8">
      <c r="A59" s="139" t="s">
        <v>244</v>
      </c>
      <c r="B59" s="139">
        <v>74</v>
      </c>
      <c r="C59" s="140">
        <v>177</v>
      </c>
      <c r="D59" s="140">
        <v>186.874</v>
      </c>
      <c r="E59" s="139" t="s">
        <v>365</v>
      </c>
      <c r="F59" s="139" t="s">
        <v>1096</v>
      </c>
      <c r="G59" s="139" t="s">
        <v>262</v>
      </c>
      <c r="H59" s="139" t="s">
        <v>271</v>
      </c>
    </row>
    <row r="60" spans="1:8">
      <c r="A60" s="139" t="s">
        <v>244</v>
      </c>
      <c r="B60" s="139">
        <v>74</v>
      </c>
      <c r="C60" s="140">
        <v>186.874</v>
      </c>
      <c r="D60" s="140">
        <v>188</v>
      </c>
      <c r="E60" s="139" t="s">
        <v>364</v>
      </c>
      <c r="F60" s="139" t="s">
        <v>1097</v>
      </c>
      <c r="G60" s="139" t="s">
        <v>262</v>
      </c>
      <c r="H60" s="139" t="s">
        <v>271</v>
      </c>
    </row>
    <row r="61" spans="1:8">
      <c r="A61" s="139" t="s">
        <v>244</v>
      </c>
      <c r="B61" s="139">
        <v>74</v>
      </c>
      <c r="C61" s="140">
        <v>186.874</v>
      </c>
      <c r="D61" s="140">
        <v>188</v>
      </c>
      <c r="E61" s="139" t="s">
        <v>364</v>
      </c>
      <c r="F61" s="139" t="s">
        <v>391</v>
      </c>
      <c r="G61" s="139" t="s">
        <v>262</v>
      </c>
      <c r="H61" s="139" t="s">
        <v>271</v>
      </c>
    </row>
    <row r="62" spans="1:8">
      <c r="A62" s="139" t="s">
        <v>244</v>
      </c>
      <c r="B62" s="139">
        <v>74</v>
      </c>
      <c r="C62" s="140">
        <v>188</v>
      </c>
      <c r="D62" s="140">
        <v>189.96600000000001</v>
      </c>
      <c r="E62" s="139" t="s">
        <v>1098</v>
      </c>
      <c r="F62" s="139" t="s">
        <v>1099</v>
      </c>
      <c r="G62" s="139" t="s">
        <v>262</v>
      </c>
      <c r="H62" s="139" t="s">
        <v>271</v>
      </c>
    </row>
    <row r="63" spans="1:8">
      <c r="A63" s="139" t="s">
        <v>244</v>
      </c>
      <c r="B63" s="139">
        <v>74</v>
      </c>
      <c r="C63" s="140">
        <v>188</v>
      </c>
      <c r="D63" s="140">
        <v>189.96600000000001</v>
      </c>
      <c r="E63" s="139" t="s">
        <v>1098</v>
      </c>
      <c r="F63" s="139" t="s">
        <v>1100</v>
      </c>
      <c r="G63" s="139" t="s">
        <v>262</v>
      </c>
      <c r="H63" s="139" t="s">
        <v>271</v>
      </c>
    </row>
    <row r="64" spans="1:8">
      <c r="A64" s="139" t="s">
        <v>244</v>
      </c>
      <c r="B64" s="139">
        <v>74</v>
      </c>
      <c r="C64" s="140">
        <v>189.96600000000001</v>
      </c>
      <c r="D64" s="140">
        <v>201</v>
      </c>
      <c r="E64" s="139" t="s">
        <v>1098</v>
      </c>
      <c r="F64" s="139" t="s">
        <v>1101</v>
      </c>
      <c r="G64" s="139" t="s">
        <v>262</v>
      </c>
      <c r="H64" s="139" t="s">
        <v>271</v>
      </c>
    </row>
    <row r="65" spans="1:8">
      <c r="A65" s="139" t="s">
        <v>244</v>
      </c>
      <c r="B65" s="139">
        <v>74</v>
      </c>
      <c r="C65" s="140">
        <v>201</v>
      </c>
      <c r="D65" s="140">
        <v>213</v>
      </c>
      <c r="E65" s="139" t="s">
        <v>1098</v>
      </c>
      <c r="F65" s="139">
        <v>201213</v>
      </c>
      <c r="G65" s="139" t="s">
        <v>262</v>
      </c>
      <c r="H65" s="139" t="s">
        <v>271</v>
      </c>
    </row>
    <row r="66" spans="1:8">
      <c r="A66" s="139" t="s">
        <v>244</v>
      </c>
      <c r="B66" s="139">
        <v>74</v>
      </c>
      <c r="C66" s="140">
        <v>213</v>
      </c>
      <c r="D66" s="140">
        <v>225.24700000000001</v>
      </c>
      <c r="E66" s="139" t="s">
        <v>1098</v>
      </c>
      <c r="F66" s="139" t="s">
        <v>1102</v>
      </c>
      <c r="G66" s="139" t="s">
        <v>262</v>
      </c>
      <c r="H66" s="139" t="s">
        <v>271</v>
      </c>
    </row>
    <row r="67" spans="1:8">
      <c r="A67" s="139" t="s">
        <v>244</v>
      </c>
      <c r="B67" s="139">
        <v>74</v>
      </c>
      <c r="C67" s="140">
        <v>225.24700000000001</v>
      </c>
      <c r="D67" s="140">
        <v>227</v>
      </c>
      <c r="E67" s="139" t="s">
        <v>315</v>
      </c>
      <c r="F67" s="139" t="s">
        <v>579</v>
      </c>
      <c r="G67" s="139" t="s">
        <v>262</v>
      </c>
      <c r="H67" s="139" t="s">
        <v>271</v>
      </c>
    </row>
    <row r="68" spans="1:8">
      <c r="A68" s="139" t="s">
        <v>244</v>
      </c>
      <c r="B68" s="139">
        <v>74</v>
      </c>
      <c r="C68" s="140">
        <v>225.24700000000001</v>
      </c>
      <c r="D68" s="140">
        <v>227</v>
      </c>
      <c r="E68" s="139" t="s">
        <v>315</v>
      </c>
      <c r="F68" s="139" t="s">
        <v>626</v>
      </c>
      <c r="G68" s="139" t="s">
        <v>262</v>
      </c>
      <c r="H68" s="139" t="s">
        <v>271</v>
      </c>
    </row>
    <row r="69" spans="1:8">
      <c r="A69" s="139" t="s">
        <v>244</v>
      </c>
      <c r="B69" s="139">
        <v>74</v>
      </c>
      <c r="C69" s="140">
        <v>227</v>
      </c>
      <c r="D69" s="140">
        <v>227.952</v>
      </c>
      <c r="E69" s="139" t="s">
        <v>269</v>
      </c>
      <c r="F69" s="139" t="s">
        <v>1103</v>
      </c>
      <c r="G69" s="139" t="s">
        <v>262</v>
      </c>
      <c r="H69" s="139" t="s">
        <v>271</v>
      </c>
    </row>
    <row r="70" spans="1:8">
      <c r="A70" s="139" t="s">
        <v>244</v>
      </c>
      <c r="B70" s="139">
        <v>74</v>
      </c>
      <c r="C70" s="140">
        <v>227</v>
      </c>
      <c r="D70" s="140">
        <v>227.952</v>
      </c>
      <c r="E70" s="139" t="s">
        <v>269</v>
      </c>
      <c r="F70" s="139" t="s">
        <v>1104</v>
      </c>
      <c r="G70" s="139" t="s">
        <v>262</v>
      </c>
      <c r="H70" s="139" t="s">
        <v>271</v>
      </c>
    </row>
    <row r="71" spans="1:8">
      <c r="A71" s="139" t="s">
        <v>244</v>
      </c>
      <c r="B71" s="139">
        <v>74</v>
      </c>
      <c r="C71" s="140">
        <v>227.952</v>
      </c>
      <c r="D71" s="140">
        <v>239</v>
      </c>
      <c r="E71" s="139" t="s">
        <v>269</v>
      </c>
      <c r="F71" s="139" t="s">
        <v>1105</v>
      </c>
      <c r="G71" s="139" t="s">
        <v>262</v>
      </c>
      <c r="H71" s="139" t="s">
        <v>271</v>
      </c>
    </row>
    <row r="72" spans="1:8">
      <c r="A72" s="139" t="s">
        <v>244</v>
      </c>
      <c r="B72" s="139">
        <v>74</v>
      </c>
      <c r="C72" s="140">
        <v>239</v>
      </c>
      <c r="D72" s="140">
        <v>251</v>
      </c>
      <c r="E72" s="139" t="s">
        <v>269</v>
      </c>
      <c r="F72" s="139">
        <v>239251</v>
      </c>
      <c r="G72" s="139" t="s">
        <v>262</v>
      </c>
      <c r="H72" s="139" t="s">
        <v>271</v>
      </c>
    </row>
    <row r="73" spans="1:8">
      <c r="A73" s="139" t="s">
        <v>244</v>
      </c>
      <c r="B73" s="139">
        <v>74</v>
      </c>
      <c r="C73" s="140">
        <v>251</v>
      </c>
      <c r="D73" s="140">
        <v>262.67399999999998</v>
      </c>
      <c r="E73" s="139" t="s">
        <v>269</v>
      </c>
      <c r="F73" s="139" t="s">
        <v>1106</v>
      </c>
      <c r="G73" s="139" t="s">
        <v>262</v>
      </c>
      <c r="H73" s="139" t="s">
        <v>271</v>
      </c>
    </row>
    <row r="74" spans="1:8">
      <c r="A74" s="139" t="s">
        <v>244</v>
      </c>
      <c r="B74" s="139">
        <v>74</v>
      </c>
      <c r="C74" s="140">
        <v>262.67399999999998</v>
      </c>
      <c r="D74" s="140">
        <v>264</v>
      </c>
      <c r="E74" s="139" t="s">
        <v>1107</v>
      </c>
      <c r="F74" s="139" t="s">
        <v>1108</v>
      </c>
      <c r="G74" s="139" t="s">
        <v>262</v>
      </c>
      <c r="H74" s="139" t="s">
        <v>271</v>
      </c>
    </row>
    <row r="75" spans="1:8">
      <c r="A75" s="139" t="s">
        <v>244</v>
      </c>
      <c r="B75" s="139">
        <v>74</v>
      </c>
      <c r="C75" s="140">
        <v>262.67399999999998</v>
      </c>
      <c r="D75" s="140">
        <v>264</v>
      </c>
      <c r="E75" s="139" t="s">
        <v>1107</v>
      </c>
      <c r="F75" s="139" t="s">
        <v>1109</v>
      </c>
      <c r="G75" s="139" t="s">
        <v>262</v>
      </c>
      <c r="H75" s="139" t="s">
        <v>271</v>
      </c>
    </row>
    <row r="76" spans="1:8">
      <c r="A76" s="139" t="s">
        <v>244</v>
      </c>
      <c r="B76" s="139">
        <v>74</v>
      </c>
      <c r="C76" s="140">
        <v>264</v>
      </c>
      <c r="D76" s="140">
        <v>265.63200000000001</v>
      </c>
      <c r="E76" s="139" t="s">
        <v>313</v>
      </c>
      <c r="F76" s="139" t="s">
        <v>1110</v>
      </c>
      <c r="G76" s="139" t="s">
        <v>262</v>
      </c>
      <c r="H76" s="139" t="s">
        <v>271</v>
      </c>
    </row>
    <row r="77" spans="1:8">
      <c r="A77" s="139" t="s">
        <v>244</v>
      </c>
      <c r="B77" s="139">
        <v>74</v>
      </c>
      <c r="C77" s="140">
        <v>264</v>
      </c>
      <c r="D77" s="140">
        <v>265.63200000000001</v>
      </c>
      <c r="E77" s="139" t="s">
        <v>313</v>
      </c>
      <c r="F77" s="139" t="s">
        <v>1111</v>
      </c>
      <c r="G77" s="139" t="s">
        <v>262</v>
      </c>
      <c r="H77" s="139" t="s">
        <v>271</v>
      </c>
    </row>
    <row r="78" spans="1:8">
      <c r="A78" s="139" t="s">
        <v>244</v>
      </c>
      <c r="B78" s="139">
        <v>74</v>
      </c>
      <c r="C78" s="140">
        <v>265.63200000000001</v>
      </c>
      <c r="D78" s="140">
        <v>277</v>
      </c>
      <c r="E78" s="139" t="s">
        <v>313</v>
      </c>
      <c r="F78" s="139" t="s">
        <v>1112</v>
      </c>
      <c r="G78" s="139" t="s">
        <v>262</v>
      </c>
      <c r="H78" s="139" t="s">
        <v>271</v>
      </c>
    </row>
    <row r="79" spans="1:8">
      <c r="A79" s="139" t="s">
        <v>244</v>
      </c>
      <c r="B79" s="139">
        <v>74</v>
      </c>
      <c r="C79" s="140">
        <v>277</v>
      </c>
      <c r="D79" s="140">
        <v>287.983</v>
      </c>
      <c r="E79" s="139" t="s">
        <v>313</v>
      </c>
      <c r="F79" s="139" t="s">
        <v>266</v>
      </c>
      <c r="G79" s="139" t="s">
        <v>262</v>
      </c>
      <c r="H79" s="139" t="s">
        <v>271</v>
      </c>
    </row>
    <row r="80" spans="1:8">
      <c r="A80" s="139" t="s">
        <v>244</v>
      </c>
      <c r="B80" s="139">
        <v>74</v>
      </c>
      <c r="C80" s="140">
        <v>287.983</v>
      </c>
      <c r="D80" s="140">
        <v>289</v>
      </c>
      <c r="E80" s="139" t="s">
        <v>334</v>
      </c>
      <c r="F80" s="139" t="s">
        <v>1113</v>
      </c>
      <c r="G80" s="139" t="s">
        <v>262</v>
      </c>
      <c r="H80" s="139" t="s">
        <v>271</v>
      </c>
    </row>
    <row r="81" spans="1:8">
      <c r="A81" s="139" t="s">
        <v>244</v>
      </c>
      <c r="B81" s="139">
        <v>74</v>
      </c>
      <c r="C81" s="140">
        <v>287.983</v>
      </c>
      <c r="D81" s="140">
        <v>289</v>
      </c>
      <c r="E81" s="139" t="s">
        <v>334</v>
      </c>
      <c r="F81" s="139" t="s">
        <v>215</v>
      </c>
      <c r="G81" s="139" t="s">
        <v>262</v>
      </c>
      <c r="H81" s="139" t="s">
        <v>271</v>
      </c>
    </row>
    <row r="82" spans="1:8">
      <c r="A82" s="139" t="s">
        <v>244</v>
      </c>
      <c r="B82" s="139">
        <v>74</v>
      </c>
      <c r="C82" s="140">
        <v>289</v>
      </c>
      <c r="D82" s="140">
        <v>290.75099999999998</v>
      </c>
      <c r="E82" s="139" t="s">
        <v>1114</v>
      </c>
      <c r="F82" s="139" t="s">
        <v>1115</v>
      </c>
      <c r="G82" s="139" t="s">
        <v>262</v>
      </c>
      <c r="H82" s="139" t="s">
        <v>271</v>
      </c>
    </row>
    <row r="83" spans="1:8">
      <c r="A83" s="139" t="s">
        <v>244</v>
      </c>
      <c r="B83" s="139">
        <v>74</v>
      </c>
      <c r="C83" s="140">
        <v>289</v>
      </c>
      <c r="D83" s="140">
        <v>290.75099999999998</v>
      </c>
      <c r="E83" s="139" t="s">
        <v>1114</v>
      </c>
      <c r="F83" s="139" t="s">
        <v>1116</v>
      </c>
      <c r="G83" s="139" t="s">
        <v>262</v>
      </c>
      <c r="H83" s="139" t="s">
        <v>271</v>
      </c>
    </row>
    <row r="84" spans="1:8">
      <c r="A84" s="139" t="s">
        <v>244</v>
      </c>
      <c r="B84" s="139">
        <v>74</v>
      </c>
      <c r="C84" s="140">
        <v>290.75099999999998</v>
      </c>
      <c r="D84" s="140">
        <v>290.78699999999998</v>
      </c>
      <c r="E84" s="139" t="s">
        <v>1114</v>
      </c>
      <c r="F84" s="139" t="s">
        <v>381</v>
      </c>
      <c r="G84" s="139" t="s">
        <v>262</v>
      </c>
      <c r="H84" s="139" t="s">
        <v>261</v>
      </c>
    </row>
    <row r="85" spans="1:8">
      <c r="A85" s="139" t="s">
        <v>244</v>
      </c>
      <c r="B85" s="139">
        <v>74</v>
      </c>
      <c r="C85" s="140">
        <v>290.78699999999998</v>
      </c>
      <c r="D85" s="140">
        <v>291.36900000000003</v>
      </c>
      <c r="E85" s="139" t="s">
        <v>1114</v>
      </c>
      <c r="F85" s="139" t="s">
        <v>1117</v>
      </c>
      <c r="G85" s="139" t="s">
        <v>262</v>
      </c>
      <c r="H85" s="139" t="s">
        <v>261</v>
      </c>
    </row>
    <row r="86" spans="1:8">
      <c r="A86" s="139" t="s">
        <v>244</v>
      </c>
      <c r="B86" s="139">
        <v>74</v>
      </c>
      <c r="C86" s="140">
        <v>290.78699999999998</v>
      </c>
      <c r="D86" s="140">
        <v>291.36900000000003</v>
      </c>
      <c r="E86" s="139" t="s">
        <v>1114</v>
      </c>
      <c r="F86" s="139" t="s">
        <v>1118</v>
      </c>
      <c r="G86" s="139" t="s">
        <v>262</v>
      </c>
      <c r="H86" s="139" t="s">
        <v>261</v>
      </c>
    </row>
    <row r="87" spans="1:8">
      <c r="A87" s="139" t="s">
        <v>244</v>
      </c>
      <c r="B87" s="139">
        <v>74</v>
      </c>
      <c r="C87" s="140">
        <v>291.36900000000003</v>
      </c>
      <c r="D87" s="140">
        <v>293.26100000000002</v>
      </c>
      <c r="E87" s="139" t="s">
        <v>1119</v>
      </c>
      <c r="F87" s="139" t="s">
        <v>1120</v>
      </c>
      <c r="G87" s="139" t="s">
        <v>262</v>
      </c>
      <c r="H87" s="139" t="s">
        <v>261</v>
      </c>
    </row>
    <row r="88" spans="1:8">
      <c r="A88" s="139" t="s">
        <v>244</v>
      </c>
      <c r="B88" s="139">
        <v>74</v>
      </c>
      <c r="C88" s="140">
        <v>291.36900000000003</v>
      </c>
      <c r="D88" s="140">
        <v>293.26</v>
      </c>
      <c r="E88" s="139" t="s">
        <v>1119</v>
      </c>
      <c r="F88" s="139" t="s">
        <v>1121</v>
      </c>
      <c r="G88" s="139" t="s">
        <v>262</v>
      </c>
      <c r="H88" s="139" t="s">
        <v>261</v>
      </c>
    </row>
    <row r="89" spans="1:8">
      <c r="A89" s="139" t="s">
        <v>244</v>
      </c>
      <c r="B89" s="139">
        <v>74</v>
      </c>
      <c r="C89" s="140">
        <v>293.26</v>
      </c>
      <c r="D89" s="140">
        <v>293.96499999999997</v>
      </c>
      <c r="E89" s="139" t="s">
        <v>1122</v>
      </c>
      <c r="F89" s="139" t="s">
        <v>1123</v>
      </c>
      <c r="G89" s="139" t="s">
        <v>262</v>
      </c>
      <c r="H89" s="139" t="s">
        <v>261</v>
      </c>
    </row>
    <row r="90" spans="1:8">
      <c r="A90" s="139" t="s">
        <v>244</v>
      </c>
      <c r="B90" s="139">
        <v>74</v>
      </c>
      <c r="C90" s="140">
        <v>293.26100000000002</v>
      </c>
      <c r="D90" s="140">
        <v>293.96499999999997</v>
      </c>
      <c r="E90" s="139" t="s">
        <v>1122</v>
      </c>
      <c r="F90" s="139" t="s">
        <v>1124</v>
      </c>
      <c r="G90" s="139" t="s">
        <v>262</v>
      </c>
      <c r="H90" s="139" t="s">
        <v>261</v>
      </c>
    </row>
    <row r="91" spans="1:8">
      <c r="A91" s="139" t="s">
        <v>244</v>
      </c>
      <c r="B91" s="139">
        <v>74</v>
      </c>
      <c r="C91" s="140">
        <v>293.96499999999997</v>
      </c>
      <c r="D91" s="140">
        <v>300.97899999999998</v>
      </c>
      <c r="E91" s="139" t="s">
        <v>1122</v>
      </c>
      <c r="F91" s="139" t="s">
        <v>1125</v>
      </c>
      <c r="G91" s="139" t="s">
        <v>262</v>
      </c>
      <c r="H91" s="139" t="s">
        <v>261</v>
      </c>
    </row>
    <row r="92" spans="1:8">
      <c r="A92" s="139" t="s">
        <v>244</v>
      </c>
      <c r="B92" s="139">
        <v>74</v>
      </c>
      <c r="C92" s="140">
        <v>300.97899999999998</v>
      </c>
      <c r="D92" s="140">
        <v>303</v>
      </c>
      <c r="E92" s="139" t="s">
        <v>331</v>
      </c>
      <c r="F92" s="139" t="s">
        <v>1126</v>
      </c>
      <c r="G92" s="139" t="s">
        <v>262</v>
      </c>
      <c r="H92" s="139" t="s">
        <v>261</v>
      </c>
    </row>
    <row r="93" spans="1:8">
      <c r="A93" s="139" t="s">
        <v>244</v>
      </c>
      <c r="B93" s="139">
        <v>74</v>
      </c>
      <c r="C93" s="140">
        <v>300.97899999999998</v>
      </c>
      <c r="D93" s="140">
        <v>303</v>
      </c>
      <c r="E93" s="139" t="s">
        <v>331</v>
      </c>
      <c r="F93" s="139" t="s">
        <v>1127</v>
      </c>
      <c r="G93" s="139" t="s">
        <v>262</v>
      </c>
      <c r="H93" s="139" t="s">
        <v>261</v>
      </c>
    </row>
    <row r="94" spans="1:8">
      <c r="A94" s="139" t="s">
        <v>244</v>
      </c>
      <c r="B94" s="139">
        <v>74</v>
      </c>
      <c r="C94" s="140">
        <v>303</v>
      </c>
      <c r="D94" s="140">
        <v>304.07799999999997</v>
      </c>
      <c r="E94" s="139" t="s">
        <v>1128</v>
      </c>
      <c r="F94" s="139" t="s">
        <v>1129</v>
      </c>
      <c r="G94" s="139" t="s">
        <v>262</v>
      </c>
      <c r="H94" s="139" t="s">
        <v>261</v>
      </c>
    </row>
    <row r="95" spans="1:8">
      <c r="A95" s="139" t="s">
        <v>244</v>
      </c>
      <c r="B95" s="139">
        <v>74</v>
      </c>
      <c r="C95" s="140">
        <v>303</v>
      </c>
      <c r="D95" s="140">
        <v>304.07799999999997</v>
      </c>
      <c r="E95" s="139" t="s">
        <v>1128</v>
      </c>
      <c r="F95" s="139" t="s">
        <v>1130</v>
      </c>
      <c r="G95" s="139" t="s">
        <v>262</v>
      </c>
      <c r="H95" s="139" t="s">
        <v>261</v>
      </c>
    </row>
    <row r="96" spans="1:8">
      <c r="A96" s="139" t="s">
        <v>244</v>
      </c>
      <c r="B96" s="139">
        <v>74</v>
      </c>
      <c r="C96" s="140">
        <v>304.07799999999997</v>
      </c>
      <c r="D96" s="140">
        <v>309</v>
      </c>
      <c r="E96" s="139" t="s">
        <v>1128</v>
      </c>
      <c r="F96" s="139" t="s">
        <v>1131</v>
      </c>
      <c r="G96" s="139" t="s">
        <v>262</v>
      </c>
      <c r="H96" s="139" t="s">
        <v>261</v>
      </c>
    </row>
    <row r="97" spans="1:8">
      <c r="A97" s="139" t="s">
        <v>244</v>
      </c>
      <c r="B97" s="139">
        <v>74</v>
      </c>
      <c r="C97" s="140">
        <v>309</v>
      </c>
      <c r="D97" s="140">
        <v>314.54000000000002</v>
      </c>
      <c r="E97" s="139" t="s">
        <v>1128</v>
      </c>
      <c r="F97" s="139" t="s">
        <v>1132</v>
      </c>
      <c r="G97" s="139" t="s">
        <v>262</v>
      </c>
      <c r="H97" s="139" t="s">
        <v>261</v>
      </c>
    </row>
    <row r="98" spans="1:8">
      <c r="A98" s="139" t="s">
        <v>244</v>
      </c>
      <c r="B98" s="139">
        <v>74</v>
      </c>
      <c r="C98" s="140">
        <v>314.54000000000002</v>
      </c>
      <c r="D98" s="140">
        <v>316</v>
      </c>
      <c r="E98" s="139" t="s">
        <v>1133</v>
      </c>
      <c r="F98" s="139" t="s">
        <v>1134</v>
      </c>
      <c r="G98" s="139" t="s">
        <v>262</v>
      </c>
      <c r="H98" s="139" t="s">
        <v>261</v>
      </c>
    </row>
    <row r="99" spans="1:8">
      <c r="A99" s="139" t="s">
        <v>244</v>
      </c>
      <c r="B99" s="139">
        <v>74</v>
      </c>
      <c r="C99" s="140">
        <v>314.54000000000002</v>
      </c>
      <c r="D99" s="140">
        <v>316</v>
      </c>
      <c r="E99" s="139" t="s">
        <v>1133</v>
      </c>
      <c r="F99" s="139" t="s">
        <v>1135</v>
      </c>
      <c r="G99" s="139" t="s">
        <v>262</v>
      </c>
      <c r="H99" s="139" t="s">
        <v>261</v>
      </c>
    </row>
    <row r="100" spans="1:8">
      <c r="A100" s="139" t="s">
        <v>244</v>
      </c>
      <c r="B100" s="139">
        <v>74</v>
      </c>
      <c r="C100" s="140">
        <v>316</v>
      </c>
      <c r="D100" s="140">
        <v>317.25200000000001</v>
      </c>
      <c r="E100" s="139" t="s">
        <v>1136</v>
      </c>
      <c r="F100" s="139" t="s">
        <v>1137</v>
      </c>
      <c r="G100" s="139" t="s">
        <v>262</v>
      </c>
      <c r="H100" s="139" t="s">
        <v>261</v>
      </c>
    </row>
    <row r="101" spans="1:8">
      <c r="A101" s="139" t="s">
        <v>244</v>
      </c>
      <c r="B101" s="139">
        <v>74</v>
      </c>
      <c r="C101" s="140">
        <v>316</v>
      </c>
      <c r="D101" s="140">
        <v>317.25200000000001</v>
      </c>
      <c r="E101" s="139" t="s">
        <v>1136</v>
      </c>
      <c r="F101" s="139" t="s">
        <v>1138</v>
      </c>
      <c r="G101" s="139" t="s">
        <v>262</v>
      </c>
      <c r="H101" s="139" t="s">
        <v>261</v>
      </c>
    </row>
    <row r="102" spans="1:8">
      <c r="A102" s="139" t="s">
        <v>244</v>
      </c>
      <c r="B102" s="139">
        <v>74</v>
      </c>
      <c r="C102" s="140">
        <v>317.25200000000001</v>
      </c>
      <c r="D102" s="140">
        <v>326</v>
      </c>
      <c r="E102" s="139" t="s">
        <v>1136</v>
      </c>
      <c r="F102" s="139" t="s">
        <v>1139</v>
      </c>
      <c r="G102" s="139" t="s">
        <v>262</v>
      </c>
      <c r="H102" s="139" t="s">
        <v>261</v>
      </c>
    </row>
    <row r="103" spans="1:8">
      <c r="A103" s="139" t="s">
        <v>244</v>
      </c>
      <c r="B103" s="139">
        <v>74</v>
      </c>
      <c r="C103" s="140">
        <v>326</v>
      </c>
      <c r="D103" s="140">
        <v>335.31</v>
      </c>
      <c r="E103" s="139" t="s">
        <v>1136</v>
      </c>
      <c r="F103" s="139" t="s">
        <v>1140</v>
      </c>
      <c r="G103" s="139" t="s">
        <v>262</v>
      </c>
      <c r="H103" s="139" t="s">
        <v>261</v>
      </c>
    </row>
    <row r="104" spans="1:8">
      <c r="A104" s="139" t="s">
        <v>244</v>
      </c>
      <c r="B104" s="139">
        <v>74</v>
      </c>
      <c r="C104" s="140">
        <v>335.31</v>
      </c>
      <c r="D104" s="140">
        <v>337</v>
      </c>
      <c r="E104" s="139" t="s">
        <v>1141</v>
      </c>
      <c r="F104" s="139" t="s">
        <v>1142</v>
      </c>
      <c r="G104" s="139" t="s">
        <v>262</v>
      </c>
      <c r="H104" s="139" t="s">
        <v>261</v>
      </c>
    </row>
    <row r="105" spans="1:8">
      <c r="A105" s="139" t="s">
        <v>244</v>
      </c>
      <c r="B105" s="139">
        <v>74</v>
      </c>
      <c r="C105" s="140">
        <v>335.31</v>
      </c>
      <c r="D105" s="140">
        <v>337</v>
      </c>
      <c r="E105" s="139" t="s">
        <v>1141</v>
      </c>
      <c r="F105" s="139" t="s">
        <v>1143</v>
      </c>
      <c r="G105" s="139" t="s">
        <v>262</v>
      </c>
      <c r="H105" s="139" t="s">
        <v>261</v>
      </c>
    </row>
    <row r="106" spans="1:8">
      <c r="A106" s="139" t="s">
        <v>244</v>
      </c>
      <c r="B106" s="139">
        <v>74</v>
      </c>
      <c r="C106" s="140">
        <v>337</v>
      </c>
      <c r="D106" s="140">
        <v>338.31</v>
      </c>
      <c r="E106" s="139" t="s">
        <v>1144</v>
      </c>
      <c r="F106" s="139" t="s">
        <v>1145</v>
      </c>
      <c r="G106" s="139" t="s">
        <v>262</v>
      </c>
      <c r="H106" s="139" t="s">
        <v>261</v>
      </c>
    </row>
    <row r="107" spans="1:8">
      <c r="A107" s="139" t="s">
        <v>244</v>
      </c>
      <c r="B107" s="139">
        <v>74</v>
      </c>
      <c r="C107" s="140">
        <v>337</v>
      </c>
      <c r="D107" s="140">
        <v>338.31</v>
      </c>
      <c r="E107" s="139" t="s">
        <v>1144</v>
      </c>
      <c r="F107" s="139" t="s">
        <v>1146</v>
      </c>
      <c r="G107" s="139" t="s">
        <v>262</v>
      </c>
      <c r="H107" s="139" t="s">
        <v>261</v>
      </c>
    </row>
    <row r="108" spans="1:8">
      <c r="A108" s="139" t="s">
        <v>244</v>
      </c>
      <c r="B108" s="139">
        <v>74</v>
      </c>
      <c r="C108" s="140">
        <v>338.31</v>
      </c>
      <c r="D108" s="140">
        <v>350</v>
      </c>
      <c r="E108" s="139" t="s">
        <v>1144</v>
      </c>
      <c r="F108" s="139" t="s">
        <v>1147</v>
      </c>
      <c r="G108" s="139" t="s">
        <v>262</v>
      </c>
      <c r="H108" s="139" t="s">
        <v>261</v>
      </c>
    </row>
    <row r="109" spans="1:8">
      <c r="A109" s="139" t="s">
        <v>244</v>
      </c>
      <c r="B109" s="139">
        <v>74</v>
      </c>
      <c r="C109" s="140">
        <v>350</v>
      </c>
      <c r="D109" s="140">
        <v>362.04399999999998</v>
      </c>
      <c r="E109" s="139" t="s">
        <v>1144</v>
      </c>
      <c r="F109" s="139" t="s">
        <v>1148</v>
      </c>
      <c r="G109" s="139" t="s">
        <v>262</v>
      </c>
      <c r="H109" s="139" t="s">
        <v>261</v>
      </c>
    </row>
    <row r="110" spans="1:8">
      <c r="A110" s="139" t="s">
        <v>244</v>
      </c>
      <c r="B110" s="139">
        <v>74</v>
      </c>
      <c r="C110" s="140">
        <v>362.04399999999998</v>
      </c>
      <c r="D110" s="140">
        <v>363</v>
      </c>
      <c r="E110" s="139" t="s">
        <v>1149</v>
      </c>
      <c r="F110" s="139" t="s">
        <v>1150</v>
      </c>
      <c r="G110" s="139" t="s">
        <v>262</v>
      </c>
      <c r="H110" s="139" t="s">
        <v>261</v>
      </c>
    </row>
    <row r="111" spans="1:8">
      <c r="A111" s="139" t="s">
        <v>244</v>
      </c>
      <c r="B111" s="139">
        <v>74</v>
      </c>
      <c r="C111" s="140">
        <v>362.04399999999998</v>
      </c>
      <c r="D111" s="140">
        <v>363</v>
      </c>
      <c r="E111" s="139" t="s">
        <v>1149</v>
      </c>
      <c r="F111" s="139" t="s">
        <v>1151</v>
      </c>
      <c r="G111" s="139" t="s">
        <v>262</v>
      </c>
      <c r="H111" s="139" t="s">
        <v>261</v>
      </c>
    </row>
    <row r="112" spans="1:8">
      <c r="A112" s="139" t="s">
        <v>244</v>
      </c>
      <c r="B112" s="139">
        <v>74</v>
      </c>
      <c r="C112" s="140">
        <v>363</v>
      </c>
      <c r="D112" s="140">
        <v>364.67099999999999</v>
      </c>
      <c r="E112" s="139" t="s">
        <v>1152</v>
      </c>
      <c r="F112" s="139" t="s">
        <v>1153</v>
      </c>
      <c r="G112" s="139" t="s">
        <v>262</v>
      </c>
      <c r="H112" s="139" t="s">
        <v>261</v>
      </c>
    </row>
    <row r="113" spans="1:8">
      <c r="A113" s="139" t="s">
        <v>244</v>
      </c>
      <c r="B113" s="139">
        <v>74</v>
      </c>
      <c r="C113" s="140">
        <v>363</v>
      </c>
      <c r="D113" s="140">
        <v>364.67099999999999</v>
      </c>
      <c r="E113" s="139" t="s">
        <v>1152</v>
      </c>
      <c r="F113" s="139" t="s">
        <v>1154</v>
      </c>
      <c r="G113" s="139" t="s">
        <v>262</v>
      </c>
      <c r="H113" s="139" t="s">
        <v>261</v>
      </c>
    </row>
    <row r="114" spans="1:8">
      <c r="A114" s="139" t="s">
        <v>244</v>
      </c>
      <c r="B114" s="139">
        <v>74</v>
      </c>
      <c r="C114" s="140">
        <v>364.67099999999999</v>
      </c>
      <c r="D114" s="140">
        <v>370</v>
      </c>
      <c r="E114" s="139" t="s">
        <v>1152</v>
      </c>
      <c r="F114" s="139" t="s">
        <v>1155</v>
      </c>
      <c r="G114" s="139" t="s">
        <v>262</v>
      </c>
      <c r="H114" s="139" t="s">
        <v>261</v>
      </c>
    </row>
    <row r="115" spans="1:8">
      <c r="A115" s="139" t="s">
        <v>244</v>
      </c>
      <c r="B115" s="139">
        <v>74</v>
      </c>
      <c r="C115" s="140">
        <v>370</v>
      </c>
      <c r="D115" s="140">
        <v>375.471</v>
      </c>
      <c r="E115" s="139" t="s">
        <v>1152</v>
      </c>
      <c r="F115" s="139" t="s">
        <v>1156</v>
      </c>
      <c r="G115" s="139" t="s">
        <v>262</v>
      </c>
      <c r="H115" s="139" t="s">
        <v>261</v>
      </c>
    </row>
    <row r="116" spans="1:8">
      <c r="A116" s="139" t="s">
        <v>244</v>
      </c>
      <c r="B116" s="139">
        <v>74</v>
      </c>
      <c r="C116" s="140">
        <v>375.471</v>
      </c>
      <c r="D116" s="140">
        <v>377</v>
      </c>
      <c r="E116" s="139" t="s">
        <v>1157</v>
      </c>
      <c r="F116" s="139" t="s">
        <v>1158</v>
      </c>
      <c r="G116" s="139" t="s">
        <v>262</v>
      </c>
      <c r="H116" s="139" t="s">
        <v>261</v>
      </c>
    </row>
    <row r="117" spans="1:8">
      <c r="A117" s="139" t="s">
        <v>244</v>
      </c>
      <c r="B117" s="139">
        <v>74</v>
      </c>
      <c r="C117" s="140">
        <v>375.471</v>
      </c>
      <c r="D117" s="140">
        <v>377</v>
      </c>
      <c r="E117" s="139" t="s">
        <v>1157</v>
      </c>
      <c r="F117" s="139" t="s">
        <v>1159</v>
      </c>
      <c r="G117" s="139" t="s">
        <v>262</v>
      </c>
      <c r="H117" s="139" t="s">
        <v>261</v>
      </c>
    </row>
    <row r="118" spans="1:8">
      <c r="A118" s="139" t="s">
        <v>244</v>
      </c>
      <c r="B118" s="139">
        <v>74</v>
      </c>
      <c r="C118" s="140">
        <v>377</v>
      </c>
      <c r="D118" s="140">
        <v>378.45800000000003</v>
      </c>
      <c r="E118" s="139" t="s">
        <v>1160</v>
      </c>
      <c r="F118" s="139" t="s">
        <v>1161</v>
      </c>
      <c r="G118" s="139" t="s">
        <v>262</v>
      </c>
      <c r="H118" s="139" t="s">
        <v>261</v>
      </c>
    </row>
    <row r="119" spans="1:8">
      <c r="A119" s="139" t="s">
        <v>244</v>
      </c>
      <c r="B119" s="139">
        <v>74</v>
      </c>
      <c r="C119" s="140">
        <v>377</v>
      </c>
      <c r="D119" s="140">
        <v>378.45800000000003</v>
      </c>
      <c r="E119" s="139" t="s">
        <v>1160</v>
      </c>
      <c r="F119" s="139" t="s">
        <v>1162</v>
      </c>
      <c r="G119" s="139" t="s">
        <v>262</v>
      </c>
      <c r="H119" s="139" t="s">
        <v>261</v>
      </c>
    </row>
    <row r="120" spans="1:8">
      <c r="A120" s="139" t="s">
        <v>244</v>
      </c>
      <c r="B120" s="139">
        <v>74</v>
      </c>
      <c r="C120" s="140">
        <v>378.45800000000003</v>
      </c>
      <c r="D120" s="140">
        <v>384</v>
      </c>
      <c r="E120" s="139" t="s">
        <v>1160</v>
      </c>
      <c r="F120" s="139" t="s">
        <v>1163</v>
      </c>
      <c r="G120" s="139" t="s">
        <v>262</v>
      </c>
      <c r="H120" s="139" t="s">
        <v>261</v>
      </c>
    </row>
    <row r="121" spans="1:8">
      <c r="A121" s="139" t="s">
        <v>244</v>
      </c>
      <c r="B121" s="139">
        <v>74</v>
      </c>
      <c r="C121" s="140">
        <v>384</v>
      </c>
      <c r="D121" s="140">
        <v>389</v>
      </c>
      <c r="E121" s="139" t="s">
        <v>1160</v>
      </c>
      <c r="F121" s="139">
        <v>384389</v>
      </c>
      <c r="G121" s="139" t="s">
        <v>262</v>
      </c>
      <c r="H121" s="139" t="s">
        <v>261</v>
      </c>
    </row>
    <row r="122" spans="1:8">
      <c r="A122" s="139" t="s">
        <v>244</v>
      </c>
      <c r="B122" s="139">
        <v>74</v>
      </c>
      <c r="C122" s="140">
        <v>389</v>
      </c>
      <c r="D122" s="140">
        <v>395</v>
      </c>
      <c r="E122" s="139" t="s">
        <v>1160</v>
      </c>
      <c r="F122" s="139" t="s">
        <v>1164</v>
      </c>
      <c r="G122" s="139" t="s">
        <v>262</v>
      </c>
      <c r="H122" s="139" t="s">
        <v>261</v>
      </c>
    </row>
    <row r="123" spans="1:8">
      <c r="A123" s="139" t="s">
        <v>244</v>
      </c>
      <c r="B123" s="139">
        <v>74</v>
      </c>
      <c r="C123" s="140">
        <v>395</v>
      </c>
      <c r="D123" s="140">
        <v>400.94099999999997</v>
      </c>
      <c r="E123" s="139" t="s">
        <v>1165</v>
      </c>
      <c r="F123" s="139" t="s">
        <v>553</v>
      </c>
      <c r="G123" s="139" t="s">
        <v>262</v>
      </c>
      <c r="H123" s="139" t="s">
        <v>261</v>
      </c>
    </row>
    <row r="124" spans="1:8">
      <c r="A124" s="139" t="s">
        <v>244</v>
      </c>
      <c r="B124" s="139">
        <v>74</v>
      </c>
      <c r="C124" s="140">
        <v>400.94099999999997</v>
      </c>
      <c r="D124" s="140">
        <v>402</v>
      </c>
      <c r="E124" s="139" t="s">
        <v>1166</v>
      </c>
      <c r="F124" s="139" t="s">
        <v>1167</v>
      </c>
      <c r="G124" s="139" t="s">
        <v>262</v>
      </c>
      <c r="H124" s="139" t="s">
        <v>261</v>
      </c>
    </row>
    <row r="125" spans="1:8">
      <c r="A125" s="139" t="s">
        <v>244</v>
      </c>
      <c r="B125" s="139">
        <v>74</v>
      </c>
      <c r="C125" s="140">
        <v>400.94099999999997</v>
      </c>
      <c r="D125" s="140">
        <v>402</v>
      </c>
      <c r="E125" s="139" t="s">
        <v>1166</v>
      </c>
      <c r="F125" s="139" t="s">
        <v>1168</v>
      </c>
      <c r="G125" s="139" t="s">
        <v>262</v>
      </c>
      <c r="H125" s="139" t="s">
        <v>261</v>
      </c>
    </row>
    <row r="126" spans="1:8">
      <c r="A126" s="139" t="s">
        <v>244</v>
      </c>
      <c r="B126" s="139">
        <v>74</v>
      </c>
      <c r="C126" s="140">
        <v>402</v>
      </c>
      <c r="D126" s="140">
        <v>403.13299999999998</v>
      </c>
      <c r="E126" s="139" t="s">
        <v>1169</v>
      </c>
      <c r="F126" s="139" t="s">
        <v>1170</v>
      </c>
      <c r="G126" s="139" t="s">
        <v>262</v>
      </c>
      <c r="H126" s="139" t="s">
        <v>261</v>
      </c>
    </row>
    <row r="127" spans="1:8">
      <c r="A127" s="139" t="s">
        <v>244</v>
      </c>
      <c r="B127" s="139">
        <v>74</v>
      </c>
      <c r="C127" s="140">
        <v>402</v>
      </c>
      <c r="D127" s="140">
        <v>403.13299999999998</v>
      </c>
      <c r="E127" s="139" t="s">
        <v>1169</v>
      </c>
      <c r="F127" s="139" t="s">
        <v>1171</v>
      </c>
      <c r="G127" s="139" t="s">
        <v>262</v>
      </c>
      <c r="H127" s="139" t="s">
        <v>261</v>
      </c>
    </row>
    <row r="128" spans="1:8">
      <c r="A128" s="139" t="s">
        <v>244</v>
      </c>
      <c r="B128" s="139">
        <v>74</v>
      </c>
      <c r="C128" s="140">
        <v>403.13299999999998</v>
      </c>
      <c r="D128" s="140">
        <v>403.25799999999998</v>
      </c>
      <c r="E128" s="139" t="s">
        <v>1169</v>
      </c>
      <c r="F128" s="139" t="s">
        <v>1172</v>
      </c>
      <c r="G128" s="139" t="s">
        <v>262</v>
      </c>
      <c r="H128" s="139" t="s">
        <v>261</v>
      </c>
    </row>
    <row r="129" spans="1:8">
      <c r="A129" s="139" t="s">
        <v>244</v>
      </c>
      <c r="B129" s="139">
        <v>74</v>
      </c>
      <c r="C129" s="140">
        <v>403.25799999999998</v>
      </c>
      <c r="D129" s="140">
        <v>405</v>
      </c>
      <c r="E129" s="139" t="s">
        <v>1173</v>
      </c>
      <c r="F129" s="139" t="s">
        <v>1174</v>
      </c>
      <c r="G129" s="139" t="s">
        <v>262</v>
      </c>
      <c r="H129" s="139" t="s">
        <v>261</v>
      </c>
    </row>
    <row r="130" spans="1:8">
      <c r="A130" s="139" t="s">
        <v>244</v>
      </c>
      <c r="B130" s="139">
        <v>74</v>
      </c>
      <c r="C130" s="140">
        <v>403.25799999999998</v>
      </c>
      <c r="D130" s="140">
        <v>405</v>
      </c>
      <c r="E130" s="139" t="s">
        <v>1173</v>
      </c>
      <c r="F130" s="139" t="s">
        <v>1175</v>
      </c>
      <c r="G130" s="139" t="s">
        <v>262</v>
      </c>
      <c r="H130" s="139" t="s">
        <v>261</v>
      </c>
    </row>
    <row r="131" spans="1:8">
      <c r="A131" s="139" t="s">
        <v>244</v>
      </c>
      <c r="B131" s="139">
        <v>74</v>
      </c>
      <c r="C131" s="140">
        <v>405</v>
      </c>
      <c r="D131" s="140">
        <v>406.37099999999998</v>
      </c>
      <c r="E131" s="139" t="s">
        <v>1176</v>
      </c>
      <c r="F131" s="139" t="s">
        <v>1177</v>
      </c>
      <c r="G131" s="139" t="s">
        <v>262</v>
      </c>
      <c r="H131" s="139" t="s">
        <v>261</v>
      </c>
    </row>
    <row r="132" spans="1:8">
      <c r="A132" s="139" t="s">
        <v>244</v>
      </c>
      <c r="B132" s="139">
        <v>74</v>
      </c>
      <c r="C132" s="140">
        <v>405</v>
      </c>
      <c r="D132" s="140">
        <v>406.37099999999998</v>
      </c>
      <c r="E132" s="139" t="s">
        <v>1176</v>
      </c>
      <c r="F132" s="139" t="s">
        <v>1178</v>
      </c>
      <c r="G132" s="139" t="s">
        <v>262</v>
      </c>
      <c r="H132" s="139" t="s">
        <v>261</v>
      </c>
    </row>
    <row r="133" spans="1:8">
      <c r="A133" s="139" t="s">
        <v>244</v>
      </c>
      <c r="B133" s="139">
        <v>74</v>
      </c>
      <c r="C133" s="140">
        <v>406.37099999999998</v>
      </c>
      <c r="D133" s="140">
        <v>416</v>
      </c>
      <c r="E133" s="139" t="s">
        <v>1176</v>
      </c>
      <c r="F133" s="139" t="s">
        <v>1179</v>
      </c>
      <c r="G133" s="139" t="s">
        <v>262</v>
      </c>
      <c r="H133" s="139" t="s">
        <v>261</v>
      </c>
    </row>
    <row r="134" spans="1:8">
      <c r="A134" s="139" t="s">
        <v>244</v>
      </c>
      <c r="B134" s="139">
        <v>74</v>
      </c>
      <c r="C134" s="140">
        <v>416</v>
      </c>
      <c r="D134" s="140">
        <v>426.60399999999998</v>
      </c>
      <c r="E134" s="139" t="s">
        <v>1176</v>
      </c>
      <c r="F134" s="139" t="s">
        <v>1180</v>
      </c>
      <c r="G134" s="139" t="s">
        <v>262</v>
      </c>
      <c r="H134" s="139" t="s">
        <v>261</v>
      </c>
    </row>
    <row r="135" spans="1:8">
      <c r="A135" s="139" t="s">
        <v>244</v>
      </c>
      <c r="B135" s="139">
        <v>74</v>
      </c>
      <c r="C135" s="140">
        <v>426.60399999999998</v>
      </c>
      <c r="D135" s="140">
        <v>428</v>
      </c>
      <c r="E135" s="139" t="s">
        <v>1181</v>
      </c>
      <c r="F135" s="139" t="s">
        <v>1182</v>
      </c>
      <c r="G135" s="139" t="s">
        <v>262</v>
      </c>
      <c r="H135" s="139" t="s">
        <v>261</v>
      </c>
    </row>
    <row r="136" spans="1:8">
      <c r="A136" s="139" t="s">
        <v>244</v>
      </c>
      <c r="B136" s="139">
        <v>74</v>
      </c>
      <c r="C136" s="140">
        <v>426.60399999999998</v>
      </c>
      <c r="D136" s="140">
        <v>428</v>
      </c>
      <c r="E136" s="139" t="s">
        <v>1181</v>
      </c>
      <c r="F136" s="139" t="s">
        <v>1183</v>
      </c>
      <c r="G136" s="139" t="s">
        <v>262</v>
      </c>
      <c r="H136" s="139" t="s">
        <v>261</v>
      </c>
    </row>
    <row r="137" spans="1:8">
      <c r="A137" s="139" t="s">
        <v>244</v>
      </c>
      <c r="B137" s="139">
        <v>74</v>
      </c>
      <c r="C137" s="140">
        <v>428</v>
      </c>
      <c r="D137" s="140">
        <v>429.572</v>
      </c>
      <c r="E137" s="139" t="s">
        <v>1184</v>
      </c>
      <c r="F137" s="139" t="s">
        <v>1185</v>
      </c>
      <c r="G137" s="139" t="s">
        <v>262</v>
      </c>
      <c r="H137" s="139" t="s">
        <v>261</v>
      </c>
    </row>
    <row r="138" spans="1:8">
      <c r="A138" s="139" t="s">
        <v>244</v>
      </c>
      <c r="B138" s="139">
        <v>74</v>
      </c>
      <c r="C138" s="140">
        <v>428</v>
      </c>
      <c r="D138" s="140">
        <v>429.572</v>
      </c>
      <c r="E138" s="139" t="s">
        <v>1184</v>
      </c>
      <c r="F138" s="139" t="s">
        <v>1186</v>
      </c>
      <c r="G138" s="139" t="s">
        <v>262</v>
      </c>
      <c r="H138" s="139" t="s">
        <v>261</v>
      </c>
    </row>
    <row r="139" spans="1:8">
      <c r="A139" s="139" t="s">
        <v>244</v>
      </c>
      <c r="B139" s="139">
        <v>74</v>
      </c>
      <c r="C139" s="140">
        <v>429.572</v>
      </c>
      <c r="D139" s="140">
        <v>440</v>
      </c>
      <c r="E139" s="139" t="s">
        <v>1184</v>
      </c>
      <c r="F139" s="139" t="s">
        <v>311</v>
      </c>
      <c r="G139" s="139" t="s">
        <v>262</v>
      </c>
      <c r="H139" s="139" t="s">
        <v>261</v>
      </c>
    </row>
    <row r="140" spans="1:8">
      <c r="A140" s="139" t="s">
        <v>244</v>
      </c>
      <c r="B140" s="139">
        <v>74</v>
      </c>
      <c r="C140" s="140">
        <v>440</v>
      </c>
      <c r="D140" s="140">
        <v>450.62299999999999</v>
      </c>
      <c r="E140" s="139" t="s">
        <v>1184</v>
      </c>
      <c r="F140" s="139" t="s">
        <v>1187</v>
      </c>
      <c r="G140" s="139" t="s">
        <v>262</v>
      </c>
      <c r="H140" s="139" t="s">
        <v>261</v>
      </c>
    </row>
    <row r="141" spans="1:8">
      <c r="A141" s="139" t="s">
        <v>244</v>
      </c>
      <c r="B141" s="139">
        <v>74</v>
      </c>
      <c r="C141" s="140">
        <v>450.62299999999999</v>
      </c>
      <c r="D141" s="140">
        <v>452</v>
      </c>
      <c r="E141" s="139" t="s">
        <v>1188</v>
      </c>
      <c r="F141" s="139" t="s">
        <v>1189</v>
      </c>
      <c r="G141" s="139" t="s">
        <v>262</v>
      </c>
      <c r="H141" s="139" t="s">
        <v>261</v>
      </c>
    </row>
    <row r="142" spans="1:8">
      <c r="A142" s="139" t="s">
        <v>244</v>
      </c>
      <c r="B142" s="139">
        <v>74</v>
      </c>
      <c r="C142" s="140">
        <v>450.62299999999999</v>
      </c>
      <c r="D142" s="140">
        <v>452</v>
      </c>
      <c r="E142" s="139" t="s">
        <v>1188</v>
      </c>
      <c r="F142" s="139" t="s">
        <v>1190</v>
      </c>
      <c r="G142" s="139" t="s">
        <v>262</v>
      </c>
      <c r="H142" s="139" t="s">
        <v>261</v>
      </c>
    </row>
    <row r="143" spans="1:8">
      <c r="A143" s="139" t="s">
        <v>244</v>
      </c>
      <c r="B143" s="139">
        <v>74</v>
      </c>
      <c r="C143" s="140">
        <v>452</v>
      </c>
      <c r="D143" s="140">
        <v>453.32100000000003</v>
      </c>
      <c r="E143" s="139" t="s">
        <v>657</v>
      </c>
      <c r="F143" s="139" t="s">
        <v>1191</v>
      </c>
      <c r="G143" s="139" t="s">
        <v>262</v>
      </c>
      <c r="H143" s="139" t="s">
        <v>261</v>
      </c>
    </row>
    <row r="144" spans="1:8">
      <c r="A144" s="139" t="s">
        <v>244</v>
      </c>
      <c r="B144" s="139">
        <v>74</v>
      </c>
      <c r="C144" s="140">
        <v>452</v>
      </c>
      <c r="D144" s="140">
        <v>453.32100000000003</v>
      </c>
      <c r="E144" s="139" t="s">
        <v>657</v>
      </c>
      <c r="F144" s="139" t="s">
        <v>1192</v>
      </c>
      <c r="G144" s="139" t="s">
        <v>262</v>
      </c>
      <c r="H144" s="139" t="s">
        <v>261</v>
      </c>
    </row>
    <row r="145" spans="1:8">
      <c r="A145" s="139" t="s">
        <v>244</v>
      </c>
      <c r="B145" s="139">
        <v>74</v>
      </c>
      <c r="C145" s="140">
        <v>453.32100000000003</v>
      </c>
      <c r="D145" s="140">
        <v>464</v>
      </c>
      <c r="E145" s="139" t="s">
        <v>657</v>
      </c>
      <c r="F145" s="139" t="s">
        <v>1193</v>
      </c>
      <c r="G145" s="139" t="s">
        <v>262</v>
      </c>
      <c r="H145" s="139" t="s">
        <v>261</v>
      </c>
    </row>
    <row r="146" spans="1:8">
      <c r="A146" s="139" t="s">
        <v>244</v>
      </c>
      <c r="B146" s="139">
        <v>74</v>
      </c>
      <c r="C146" s="140">
        <v>464</v>
      </c>
      <c r="D146" s="140">
        <v>474.98899999999998</v>
      </c>
      <c r="E146" s="139" t="s">
        <v>657</v>
      </c>
      <c r="F146" s="139" t="s">
        <v>610</v>
      </c>
      <c r="G146" s="139" t="s">
        <v>262</v>
      </c>
      <c r="H146" s="139" t="s">
        <v>261</v>
      </c>
    </row>
    <row r="147" spans="1:8">
      <c r="A147" s="139" t="s">
        <v>244</v>
      </c>
      <c r="B147" s="139">
        <v>74</v>
      </c>
      <c r="C147" s="140">
        <v>474.98899999999998</v>
      </c>
      <c r="D147" s="140">
        <v>476</v>
      </c>
      <c r="E147" s="139" t="s">
        <v>1194</v>
      </c>
      <c r="F147" s="139" t="s">
        <v>1195</v>
      </c>
      <c r="G147" s="139" t="s">
        <v>262</v>
      </c>
      <c r="H147" s="139" t="s">
        <v>261</v>
      </c>
    </row>
    <row r="148" spans="1:8">
      <c r="A148" s="139" t="s">
        <v>244</v>
      </c>
      <c r="B148" s="139">
        <v>74</v>
      </c>
      <c r="C148" s="140">
        <v>474.98899999999998</v>
      </c>
      <c r="D148" s="140">
        <v>476</v>
      </c>
      <c r="E148" s="139" t="s">
        <v>1194</v>
      </c>
      <c r="F148" s="139" t="s">
        <v>1196</v>
      </c>
      <c r="G148" s="139" t="s">
        <v>262</v>
      </c>
      <c r="H148" s="139" t="s">
        <v>261</v>
      </c>
    </row>
    <row r="149" spans="1:8">
      <c r="A149" s="139" t="s">
        <v>244</v>
      </c>
      <c r="B149" s="139">
        <v>74</v>
      </c>
      <c r="C149" s="140">
        <v>476</v>
      </c>
      <c r="D149" s="140">
        <v>477.84699999999998</v>
      </c>
      <c r="E149" s="139" t="s">
        <v>260</v>
      </c>
      <c r="F149" s="139" t="s">
        <v>1197</v>
      </c>
      <c r="G149" s="139" t="s">
        <v>262</v>
      </c>
      <c r="H149" s="139" t="s">
        <v>261</v>
      </c>
    </row>
    <row r="150" spans="1:8">
      <c r="A150" s="139" t="s">
        <v>244</v>
      </c>
      <c r="B150" s="139">
        <v>74</v>
      </c>
      <c r="C150" s="140">
        <v>476</v>
      </c>
      <c r="D150" s="140">
        <v>477.84699999999998</v>
      </c>
      <c r="E150" s="139" t="s">
        <v>260</v>
      </c>
      <c r="F150" s="139" t="s">
        <v>1198</v>
      </c>
      <c r="G150" s="139" t="s">
        <v>262</v>
      </c>
      <c r="H150" s="139" t="s">
        <v>261</v>
      </c>
    </row>
    <row r="151" spans="1:8">
      <c r="A151" s="139" t="s">
        <v>244</v>
      </c>
      <c r="B151" s="139">
        <v>74</v>
      </c>
      <c r="C151" s="140">
        <v>477.84699999999998</v>
      </c>
      <c r="D151" s="140">
        <v>487</v>
      </c>
      <c r="E151" s="139" t="s">
        <v>260</v>
      </c>
      <c r="F151" s="139" t="s">
        <v>1199</v>
      </c>
      <c r="G151" s="139" t="s">
        <v>262</v>
      </c>
      <c r="H151" s="139" t="s">
        <v>261</v>
      </c>
    </row>
    <row r="152" spans="1:8">
      <c r="A152" s="139" t="s">
        <v>244</v>
      </c>
      <c r="B152" s="139">
        <v>74</v>
      </c>
      <c r="C152" s="140">
        <v>487</v>
      </c>
      <c r="D152" s="140">
        <v>492</v>
      </c>
      <c r="E152" s="139" t="s">
        <v>260</v>
      </c>
      <c r="F152" s="139">
        <v>487492</v>
      </c>
      <c r="G152" s="139" t="s">
        <v>262</v>
      </c>
      <c r="H152" s="139" t="s">
        <v>261</v>
      </c>
    </row>
    <row r="153" spans="1:8">
      <c r="A153" s="139" t="s">
        <v>244</v>
      </c>
      <c r="B153" s="139">
        <v>74</v>
      </c>
      <c r="C153" s="140">
        <v>492</v>
      </c>
      <c r="D153" s="140">
        <v>498.77</v>
      </c>
      <c r="E153" s="139" t="s">
        <v>260</v>
      </c>
      <c r="F153" s="139">
        <v>492499</v>
      </c>
      <c r="G153" s="139" t="s">
        <v>262</v>
      </c>
      <c r="H153" s="139" t="s">
        <v>261</v>
      </c>
    </row>
    <row r="154" spans="1:8">
      <c r="A154" s="139" t="s">
        <v>244</v>
      </c>
      <c r="B154" s="139">
        <v>74</v>
      </c>
      <c r="C154" s="140">
        <v>498.77</v>
      </c>
      <c r="D154" s="140">
        <v>499.37099999999998</v>
      </c>
      <c r="E154" s="139" t="s">
        <v>260</v>
      </c>
      <c r="F154" s="139" t="s">
        <v>152</v>
      </c>
      <c r="G154" s="139" t="s">
        <v>262</v>
      </c>
      <c r="H154" s="139" t="s">
        <v>261</v>
      </c>
    </row>
    <row r="155" spans="1:8">
      <c r="A155" s="139" t="s">
        <v>244</v>
      </c>
      <c r="B155" s="139">
        <v>74</v>
      </c>
      <c r="C155" s="140">
        <v>498.77</v>
      </c>
      <c r="D155" s="140">
        <v>499.38799999999998</v>
      </c>
      <c r="E155" s="139" t="s">
        <v>260</v>
      </c>
      <c r="F155" s="139" t="s">
        <v>199</v>
      </c>
      <c r="G155" s="139" t="s">
        <v>262</v>
      </c>
      <c r="H155" s="139" t="s">
        <v>261</v>
      </c>
    </row>
    <row r="156" spans="1:8">
      <c r="A156" s="139" t="s">
        <v>244</v>
      </c>
      <c r="B156" s="139">
        <v>74</v>
      </c>
      <c r="C156" s="140">
        <v>499.37099999999998</v>
      </c>
      <c r="D156" s="140">
        <v>501.30900000000003</v>
      </c>
      <c r="E156" s="139" t="s">
        <v>661</v>
      </c>
      <c r="F156" s="139" t="s">
        <v>1200</v>
      </c>
      <c r="G156" s="139" t="s">
        <v>262</v>
      </c>
      <c r="H156" s="139" t="s">
        <v>261</v>
      </c>
    </row>
    <row r="157" spans="1:8">
      <c r="A157" s="139" t="s">
        <v>244</v>
      </c>
      <c r="B157" s="139">
        <v>74</v>
      </c>
      <c r="C157" s="140">
        <v>499.38799999999998</v>
      </c>
      <c r="D157" s="140">
        <v>501.30900000000003</v>
      </c>
      <c r="E157" s="139" t="s">
        <v>661</v>
      </c>
      <c r="F157" s="139" t="s">
        <v>98</v>
      </c>
      <c r="G157" s="139" t="s">
        <v>262</v>
      </c>
      <c r="H157" s="139" t="s">
        <v>261</v>
      </c>
    </row>
    <row r="158" spans="1:8">
      <c r="A158" s="139" t="s">
        <v>244</v>
      </c>
      <c r="B158" s="139">
        <v>98</v>
      </c>
      <c r="C158" s="140">
        <v>501.30900000000003</v>
      </c>
      <c r="D158" s="140">
        <v>512</v>
      </c>
      <c r="E158" s="139" t="s">
        <v>549</v>
      </c>
      <c r="F158" s="139" t="s">
        <v>447</v>
      </c>
      <c r="G158" s="139" t="s">
        <v>246</v>
      </c>
      <c r="H158" s="139" t="s">
        <v>245</v>
      </c>
    </row>
    <row r="159" spans="1:8">
      <c r="A159" s="139" t="s">
        <v>244</v>
      </c>
      <c r="B159" s="139">
        <v>98</v>
      </c>
      <c r="C159" s="140">
        <v>512</v>
      </c>
      <c r="D159" s="140">
        <v>521</v>
      </c>
      <c r="E159" s="139" t="s">
        <v>549</v>
      </c>
      <c r="F159" s="139">
        <v>512521</v>
      </c>
      <c r="G159" s="139" t="s">
        <v>246</v>
      </c>
      <c r="H159" s="139" t="s">
        <v>245</v>
      </c>
    </row>
    <row r="160" spans="1:8">
      <c r="A160" s="139" t="s">
        <v>244</v>
      </c>
      <c r="B160" s="139">
        <v>98</v>
      </c>
      <c r="C160" s="140">
        <v>521</v>
      </c>
      <c r="D160" s="140">
        <v>529.20000000000005</v>
      </c>
      <c r="E160" s="139" t="s">
        <v>549</v>
      </c>
      <c r="F160" s="139" t="s">
        <v>1201</v>
      </c>
      <c r="G160" s="139" t="s">
        <v>246</v>
      </c>
      <c r="H160" s="139" t="s">
        <v>245</v>
      </c>
    </row>
    <row r="161" spans="1:8">
      <c r="A161" s="139" t="s">
        <v>244</v>
      </c>
      <c r="B161" s="139">
        <v>98</v>
      </c>
      <c r="C161" s="140">
        <v>529.20000000000005</v>
      </c>
      <c r="D161" s="140">
        <v>531</v>
      </c>
      <c r="E161" s="139" t="s">
        <v>1202</v>
      </c>
      <c r="F161" s="139" t="s">
        <v>1203</v>
      </c>
      <c r="G161" s="139" t="s">
        <v>246</v>
      </c>
      <c r="H161" s="139" t="s">
        <v>245</v>
      </c>
    </row>
    <row r="162" spans="1:8">
      <c r="A162" s="139" t="s">
        <v>244</v>
      </c>
      <c r="B162" s="139">
        <v>98</v>
      </c>
      <c r="C162" s="140">
        <v>529.20000000000005</v>
      </c>
      <c r="D162" s="140">
        <v>531</v>
      </c>
      <c r="E162" s="139" t="s">
        <v>1202</v>
      </c>
      <c r="F162" s="139" t="s">
        <v>1204</v>
      </c>
      <c r="G162" s="139" t="s">
        <v>246</v>
      </c>
      <c r="H162" s="139" t="s">
        <v>245</v>
      </c>
    </row>
    <row r="163" spans="1:8">
      <c r="A163" s="139" t="s">
        <v>244</v>
      </c>
      <c r="B163" s="139">
        <v>98</v>
      </c>
      <c r="C163" s="140">
        <v>531</v>
      </c>
      <c r="D163" s="140">
        <v>531.91399999999999</v>
      </c>
      <c r="E163" s="139" t="s">
        <v>252</v>
      </c>
      <c r="F163" s="139" t="s">
        <v>1205</v>
      </c>
      <c r="G163" s="139" t="s">
        <v>246</v>
      </c>
      <c r="H163" s="139" t="s">
        <v>245</v>
      </c>
    </row>
    <row r="164" spans="1:8">
      <c r="A164" s="139" t="s">
        <v>244</v>
      </c>
      <c r="B164" s="139">
        <v>98</v>
      </c>
      <c r="C164" s="140">
        <v>531</v>
      </c>
      <c r="D164" s="140">
        <v>531.91399999999999</v>
      </c>
      <c r="E164" s="139" t="s">
        <v>252</v>
      </c>
      <c r="F164" s="139" t="s">
        <v>1206</v>
      </c>
      <c r="G164" s="139" t="s">
        <v>246</v>
      </c>
      <c r="H164" s="139" t="s">
        <v>245</v>
      </c>
    </row>
    <row r="165" spans="1:8">
      <c r="A165" s="139" t="s">
        <v>244</v>
      </c>
      <c r="B165" s="139">
        <v>98</v>
      </c>
      <c r="C165" s="140">
        <v>531.91399999999999</v>
      </c>
      <c r="D165" s="140">
        <v>539</v>
      </c>
      <c r="E165" s="139" t="s">
        <v>252</v>
      </c>
      <c r="F165" s="139" t="s">
        <v>1207</v>
      </c>
      <c r="G165" s="139" t="s">
        <v>246</v>
      </c>
      <c r="H165" s="139" t="s">
        <v>245</v>
      </c>
    </row>
    <row r="166" spans="1:8">
      <c r="A166" s="139" t="s">
        <v>244</v>
      </c>
      <c r="B166" s="139">
        <v>98</v>
      </c>
      <c r="C166" s="140">
        <v>539</v>
      </c>
      <c r="D166" s="140">
        <v>548.154</v>
      </c>
      <c r="E166" s="139" t="s">
        <v>252</v>
      </c>
      <c r="F166" s="139" t="s">
        <v>251</v>
      </c>
      <c r="G166" s="139" t="s">
        <v>246</v>
      </c>
      <c r="H166" s="139" t="s">
        <v>245</v>
      </c>
    </row>
    <row r="167" spans="1:8">
      <c r="A167" s="139" t="s">
        <v>244</v>
      </c>
      <c r="B167" s="139">
        <v>98</v>
      </c>
      <c r="C167" s="140">
        <v>548.154</v>
      </c>
      <c r="D167" s="140">
        <v>550</v>
      </c>
      <c r="E167" s="139" t="s">
        <v>376</v>
      </c>
      <c r="F167" s="139" t="s">
        <v>606</v>
      </c>
      <c r="G167" s="139" t="s">
        <v>246</v>
      </c>
      <c r="H167" s="139" t="s">
        <v>245</v>
      </c>
    </row>
    <row r="168" spans="1:8">
      <c r="A168" s="139" t="s">
        <v>244</v>
      </c>
      <c r="B168" s="139">
        <v>98</v>
      </c>
      <c r="C168" s="140">
        <v>548.154</v>
      </c>
      <c r="D168" s="140">
        <v>550</v>
      </c>
      <c r="E168" s="139" t="s">
        <v>376</v>
      </c>
      <c r="F168" s="139" t="s">
        <v>1208</v>
      </c>
      <c r="G168" s="139" t="s">
        <v>246</v>
      </c>
      <c r="H168" s="139" t="s">
        <v>245</v>
      </c>
    </row>
    <row r="169" spans="1:8">
      <c r="A169" s="139" t="s">
        <v>244</v>
      </c>
      <c r="B169" s="139">
        <v>98</v>
      </c>
      <c r="C169" s="140">
        <v>550</v>
      </c>
      <c r="D169" s="140">
        <v>550.87599999999998</v>
      </c>
      <c r="E169" s="139" t="s">
        <v>1209</v>
      </c>
      <c r="F169" s="139" t="s">
        <v>1210</v>
      </c>
      <c r="G169" s="139" t="s">
        <v>246</v>
      </c>
      <c r="H169" s="139" t="s">
        <v>245</v>
      </c>
    </row>
    <row r="170" spans="1:8">
      <c r="A170" s="139" t="s">
        <v>244</v>
      </c>
      <c r="B170" s="139">
        <v>98</v>
      </c>
      <c r="C170" s="140">
        <v>550</v>
      </c>
      <c r="D170" s="140">
        <v>550.87599999999998</v>
      </c>
      <c r="E170" s="139" t="s">
        <v>1209</v>
      </c>
      <c r="F170" s="139" t="s">
        <v>1211</v>
      </c>
      <c r="G170" s="139" t="s">
        <v>246</v>
      </c>
      <c r="H170" s="139" t="s">
        <v>245</v>
      </c>
    </row>
    <row r="171" spans="1:8">
      <c r="A171" s="139" t="s">
        <v>244</v>
      </c>
      <c r="B171" s="139">
        <v>98</v>
      </c>
      <c r="C171" s="140">
        <v>550.87599999999998</v>
      </c>
      <c r="D171" s="140">
        <v>556</v>
      </c>
      <c r="E171" s="139" t="s">
        <v>1209</v>
      </c>
      <c r="F171" s="139" t="s">
        <v>1212</v>
      </c>
      <c r="G171" s="139" t="s">
        <v>246</v>
      </c>
      <c r="H171" s="139" t="s">
        <v>245</v>
      </c>
    </row>
    <row r="172" spans="1:8">
      <c r="A172" s="139" t="s">
        <v>244</v>
      </c>
      <c r="B172" s="139">
        <v>98</v>
      </c>
      <c r="C172" s="140">
        <v>556</v>
      </c>
      <c r="D172" s="140">
        <v>562.79200000000003</v>
      </c>
      <c r="E172" s="139" t="s">
        <v>1209</v>
      </c>
      <c r="F172" s="139" t="s">
        <v>1213</v>
      </c>
      <c r="G172" s="139" t="s">
        <v>246</v>
      </c>
      <c r="H172" s="139" t="s">
        <v>245</v>
      </c>
    </row>
    <row r="173" spans="1:8">
      <c r="A173" s="139" t="s">
        <v>244</v>
      </c>
      <c r="B173" s="139">
        <v>98</v>
      </c>
      <c r="C173" s="140">
        <v>562.79200000000003</v>
      </c>
      <c r="D173" s="140">
        <v>564</v>
      </c>
      <c r="E173" s="139" t="s">
        <v>1214</v>
      </c>
      <c r="F173" s="139" t="s">
        <v>653</v>
      </c>
      <c r="G173" s="139" t="s">
        <v>246</v>
      </c>
      <c r="H173" s="139" t="s">
        <v>245</v>
      </c>
    </row>
    <row r="174" spans="1:8">
      <c r="A174" s="139" t="s">
        <v>244</v>
      </c>
      <c r="B174" s="139">
        <v>98</v>
      </c>
      <c r="C174" s="140">
        <v>562.79200000000003</v>
      </c>
      <c r="D174" s="140">
        <v>564</v>
      </c>
      <c r="E174" s="139" t="s">
        <v>1214</v>
      </c>
      <c r="F174" s="139" t="s">
        <v>1215</v>
      </c>
      <c r="G174" s="139" t="s">
        <v>246</v>
      </c>
      <c r="H174" s="139" t="s">
        <v>245</v>
      </c>
    </row>
    <row r="175" spans="1:8">
      <c r="A175" s="139" t="s">
        <v>244</v>
      </c>
      <c r="B175" s="139">
        <v>98</v>
      </c>
      <c r="C175" s="140">
        <v>564</v>
      </c>
      <c r="D175" s="140">
        <v>565.49900000000002</v>
      </c>
      <c r="E175" s="139" t="s">
        <v>1216</v>
      </c>
      <c r="F175" s="139" t="s">
        <v>475</v>
      </c>
      <c r="G175" s="139" t="s">
        <v>246</v>
      </c>
      <c r="H175" s="139" t="s">
        <v>245</v>
      </c>
    </row>
    <row r="176" spans="1:8">
      <c r="A176" s="139" t="s">
        <v>244</v>
      </c>
      <c r="B176" s="139">
        <v>98</v>
      </c>
      <c r="C176" s="140">
        <v>564</v>
      </c>
      <c r="D176" s="140">
        <v>565.49900000000002</v>
      </c>
      <c r="E176" s="139" t="s">
        <v>1216</v>
      </c>
      <c r="F176" s="139" t="s">
        <v>1217</v>
      </c>
      <c r="G176" s="139" t="s">
        <v>246</v>
      </c>
      <c r="H176" s="139" t="s">
        <v>245</v>
      </c>
    </row>
    <row r="177" spans="1:8">
      <c r="A177" s="139" t="s">
        <v>244</v>
      </c>
      <c r="B177" s="139">
        <v>98</v>
      </c>
      <c r="C177" s="140">
        <v>565.49900000000002</v>
      </c>
      <c r="D177" s="140">
        <v>575</v>
      </c>
      <c r="E177" s="139" t="s">
        <v>1216</v>
      </c>
      <c r="F177" s="139" t="s">
        <v>1218</v>
      </c>
      <c r="G177" s="139" t="s">
        <v>246</v>
      </c>
      <c r="H177" s="139" t="s">
        <v>245</v>
      </c>
    </row>
    <row r="178" spans="1:8">
      <c r="A178" s="139" t="s">
        <v>244</v>
      </c>
      <c r="B178" s="139">
        <v>98</v>
      </c>
      <c r="C178" s="140">
        <v>575</v>
      </c>
      <c r="D178" s="140">
        <v>585</v>
      </c>
      <c r="E178" s="139" t="s">
        <v>1216</v>
      </c>
      <c r="F178" s="139">
        <v>575585</v>
      </c>
      <c r="G178" s="139" t="s">
        <v>246</v>
      </c>
      <c r="H178" s="139" t="s">
        <v>245</v>
      </c>
    </row>
    <row r="179" spans="1:8">
      <c r="A179" s="139" t="s">
        <v>244</v>
      </c>
      <c r="B179" s="139">
        <v>98</v>
      </c>
      <c r="C179" s="140">
        <v>585</v>
      </c>
      <c r="D179" s="140">
        <v>596.16099999999994</v>
      </c>
      <c r="E179" s="139" t="s">
        <v>1216</v>
      </c>
      <c r="F179" s="139" t="s">
        <v>1219</v>
      </c>
      <c r="G179" s="139" t="s">
        <v>246</v>
      </c>
      <c r="H179" s="139" t="s">
        <v>245</v>
      </c>
    </row>
    <row r="180" spans="1:8">
      <c r="A180" s="139" t="s">
        <v>244</v>
      </c>
      <c r="B180" s="139">
        <v>98</v>
      </c>
      <c r="C180" s="140">
        <v>596.16099999999994</v>
      </c>
      <c r="D180" s="140">
        <v>597</v>
      </c>
      <c r="E180" s="139" t="s">
        <v>1220</v>
      </c>
      <c r="F180" s="139" t="s">
        <v>435</v>
      </c>
      <c r="G180" s="139" t="s">
        <v>246</v>
      </c>
      <c r="H180" s="139" t="s">
        <v>245</v>
      </c>
    </row>
    <row r="181" spans="1:8">
      <c r="A181" s="139" t="s">
        <v>244</v>
      </c>
      <c r="B181" s="139">
        <v>98</v>
      </c>
      <c r="C181" s="140">
        <v>596.16099999999994</v>
      </c>
      <c r="D181" s="140">
        <v>597</v>
      </c>
      <c r="E181" s="139" t="s">
        <v>1220</v>
      </c>
      <c r="F181" s="139" t="s">
        <v>1221</v>
      </c>
      <c r="G181" s="139" t="s">
        <v>246</v>
      </c>
      <c r="H181" s="139" t="s">
        <v>245</v>
      </c>
    </row>
    <row r="182" spans="1:8">
      <c r="A182" s="139" t="s">
        <v>244</v>
      </c>
      <c r="B182" s="139">
        <v>98</v>
      </c>
      <c r="C182" s="140">
        <v>597</v>
      </c>
      <c r="D182" s="140">
        <v>599.19899999999996</v>
      </c>
      <c r="E182" s="139" t="s">
        <v>1222</v>
      </c>
      <c r="F182" s="139" t="s">
        <v>1223</v>
      </c>
      <c r="G182" s="139" t="s">
        <v>246</v>
      </c>
      <c r="H182" s="139" t="s">
        <v>245</v>
      </c>
    </row>
    <row r="183" spans="1:8">
      <c r="A183" s="139" t="s">
        <v>244</v>
      </c>
      <c r="B183" s="139">
        <v>98</v>
      </c>
      <c r="C183" s="140">
        <v>597</v>
      </c>
      <c r="D183" s="140">
        <v>599.19899999999996</v>
      </c>
      <c r="E183" s="139" t="s">
        <v>1222</v>
      </c>
      <c r="F183" s="139" t="s">
        <v>1224</v>
      </c>
      <c r="G183" s="139" t="s">
        <v>246</v>
      </c>
      <c r="H183" s="139" t="s">
        <v>245</v>
      </c>
    </row>
    <row r="184" spans="1:8">
      <c r="A184" s="139" t="s">
        <v>244</v>
      </c>
      <c r="B184" s="139">
        <v>98</v>
      </c>
      <c r="C184" s="140">
        <v>599.19899999999996</v>
      </c>
      <c r="D184" s="140">
        <v>612.44899999999996</v>
      </c>
      <c r="E184" s="139" t="s">
        <v>1222</v>
      </c>
      <c r="F184" s="139" t="s">
        <v>1225</v>
      </c>
      <c r="G184" s="139" t="s">
        <v>246</v>
      </c>
      <c r="H184" s="139" t="s">
        <v>245</v>
      </c>
    </row>
    <row r="185" spans="1:8">
      <c r="A185" s="139" t="s">
        <v>244</v>
      </c>
      <c r="B185" s="139">
        <v>98</v>
      </c>
      <c r="C185" s="140">
        <v>612.44899999999996</v>
      </c>
      <c r="D185" s="140">
        <v>614.60799999999995</v>
      </c>
      <c r="E185" s="139" t="s">
        <v>1226</v>
      </c>
      <c r="F185" s="139" t="s">
        <v>1227</v>
      </c>
      <c r="G185" s="139" t="s">
        <v>246</v>
      </c>
      <c r="H185" s="139" t="s">
        <v>245</v>
      </c>
    </row>
    <row r="186" spans="1:8">
      <c r="A186" s="139" t="s">
        <v>244</v>
      </c>
      <c r="B186" s="139">
        <v>98</v>
      </c>
      <c r="C186" s="140">
        <v>612.44899999999996</v>
      </c>
      <c r="D186" s="140">
        <v>614.60799999999995</v>
      </c>
      <c r="E186" s="139" t="s">
        <v>1226</v>
      </c>
      <c r="F186" s="139" t="s">
        <v>1228</v>
      </c>
      <c r="G186" s="139" t="s">
        <v>246</v>
      </c>
      <c r="H186" s="139" t="s">
        <v>245</v>
      </c>
    </row>
    <row r="187" spans="1:8">
      <c r="A187" s="139" t="s">
        <v>244</v>
      </c>
      <c r="B187" s="139">
        <v>98</v>
      </c>
      <c r="C187" s="140">
        <v>614.60799999999995</v>
      </c>
      <c r="D187" s="140">
        <v>615.40800000000002</v>
      </c>
      <c r="E187" s="139" t="s">
        <v>1229</v>
      </c>
      <c r="F187" s="139" t="s">
        <v>1230</v>
      </c>
      <c r="G187" s="139" t="s">
        <v>246</v>
      </c>
      <c r="H187" s="139" t="s">
        <v>245</v>
      </c>
    </row>
    <row r="188" spans="1:8">
      <c r="A188" s="139" t="s">
        <v>244</v>
      </c>
      <c r="B188" s="139">
        <v>98</v>
      </c>
      <c r="C188" s="140">
        <v>614.60799999999995</v>
      </c>
      <c r="D188" s="140">
        <v>615.40800000000002</v>
      </c>
      <c r="E188" s="139" t="s">
        <v>1229</v>
      </c>
      <c r="F188" s="139" t="s">
        <v>1231</v>
      </c>
      <c r="G188" s="139" t="s">
        <v>246</v>
      </c>
      <c r="H188" s="139" t="s">
        <v>245</v>
      </c>
    </row>
    <row r="189" spans="1:8">
      <c r="A189" s="139" t="s">
        <v>244</v>
      </c>
      <c r="B189" s="139">
        <v>98</v>
      </c>
      <c r="C189" s="140">
        <v>615.40800000000002</v>
      </c>
      <c r="D189" s="140">
        <v>617</v>
      </c>
      <c r="E189" s="139" t="s">
        <v>99</v>
      </c>
      <c r="F189" s="139" t="s">
        <v>110</v>
      </c>
      <c r="G189" s="139" t="s">
        <v>246</v>
      </c>
      <c r="H189" s="139" t="s">
        <v>245</v>
      </c>
    </row>
    <row r="190" spans="1:8">
      <c r="A190" s="139" t="s">
        <v>244</v>
      </c>
      <c r="B190" s="139">
        <v>98</v>
      </c>
      <c r="C190" s="140">
        <v>615.40800000000002</v>
      </c>
      <c r="D190" s="140">
        <v>617</v>
      </c>
      <c r="E190" s="139" t="s">
        <v>99</v>
      </c>
      <c r="F190" s="139" t="s">
        <v>247</v>
      </c>
      <c r="G190" s="139" t="s">
        <v>246</v>
      </c>
      <c r="H190" s="139" t="s">
        <v>245</v>
      </c>
    </row>
    <row r="191" spans="1:8">
      <c r="A191" s="139" t="s">
        <v>244</v>
      </c>
      <c r="B191" s="139">
        <v>98</v>
      </c>
      <c r="C191" s="140">
        <v>617</v>
      </c>
      <c r="D191" s="140">
        <v>617.928</v>
      </c>
      <c r="E191" s="139" t="s">
        <v>1232</v>
      </c>
      <c r="F191" s="139" t="s">
        <v>654</v>
      </c>
      <c r="G191" s="139" t="s">
        <v>246</v>
      </c>
      <c r="H191" s="139" t="s">
        <v>245</v>
      </c>
    </row>
    <row r="192" spans="1:8">
      <c r="A192" s="139" t="s">
        <v>244</v>
      </c>
      <c r="B192" s="139">
        <v>98</v>
      </c>
      <c r="C192" s="140">
        <v>617</v>
      </c>
      <c r="D192" s="140">
        <v>617.928</v>
      </c>
      <c r="E192" s="139" t="s">
        <v>1232</v>
      </c>
      <c r="F192" s="139" t="s">
        <v>1233</v>
      </c>
      <c r="G192" s="139" t="s">
        <v>246</v>
      </c>
      <c r="H192" s="139" t="s">
        <v>245</v>
      </c>
    </row>
    <row r="193" spans="1:8">
      <c r="A193" s="139" t="s">
        <v>244</v>
      </c>
      <c r="B193" s="139">
        <v>98</v>
      </c>
      <c r="C193" s="140">
        <v>617.928</v>
      </c>
      <c r="D193" s="140">
        <v>630.08600000000001</v>
      </c>
      <c r="E193" s="139" t="s">
        <v>1232</v>
      </c>
      <c r="F193" s="139" t="s">
        <v>1234</v>
      </c>
      <c r="G193" s="139" t="s">
        <v>246</v>
      </c>
      <c r="H193" s="139" t="s">
        <v>245</v>
      </c>
    </row>
    <row r="194" spans="1:8">
      <c r="A194" s="139" t="s">
        <v>244</v>
      </c>
      <c r="B194" s="139">
        <v>98</v>
      </c>
      <c r="C194" s="140">
        <v>630.08600000000001</v>
      </c>
      <c r="D194" s="140">
        <v>632</v>
      </c>
      <c r="E194" s="139" t="s">
        <v>1235</v>
      </c>
      <c r="F194" s="139" t="s">
        <v>1236</v>
      </c>
      <c r="G194" s="139" t="s">
        <v>246</v>
      </c>
      <c r="H194" s="139" t="s">
        <v>245</v>
      </c>
    </row>
    <row r="195" spans="1:8">
      <c r="A195" s="139" t="s">
        <v>244</v>
      </c>
      <c r="B195" s="139">
        <v>98</v>
      </c>
      <c r="C195" s="140">
        <v>630.08600000000001</v>
      </c>
      <c r="D195" s="140">
        <v>632</v>
      </c>
      <c r="E195" s="139" t="s">
        <v>1235</v>
      </c>
      <c r="F195" s="139" t="s">
        <v>1237</v>
      </c>
      <c r="G195" s="139" t="s">
        <v>246</v>
      </c>
      <c r="H195" s="139" t="s">
        <v>245</v>
      </c>
    </row>
    <row r="196" spans="1:8">
      <c r="A196" s="139" t="s">
        <v>244</v>
      </c>
      <c r="B196" s="139">
        <v>98</v>
      </c>
      <c r="C196" s="140">
        <v>632</v>
      </c>
      <c r="D196" s="140">
        <v>633.15800000000002</v>
      </c>
      <c r="E196" s="139" t="s">
        <v>1238</v>
      </c>
      <c r="F196" s="139" t="s">
        <v>1239</v>
      </c>
      <c r="G196" s="139" t="s">
        <v>246</v>
      </c>
      <c r="H196" s="139" t="s">
        <v>245</v>
      </c>
    </row>
    <row r="197" spans="1:8">
      <c r="A197" s="139" t="s">
        <v>244</v>
      </c>
      <c r="B197" s="139">
        <v>98</v>
      </c>
      <c r="C197" s="140">
        <v>632</v>
      </c>
      <c r="D197" s="140">
        <v>633.15800000000002</v>
      </c>
      <c r="E197" s="139" t="s">
        <v>1238</v>
      </c>
      <c r="F197" s="139" t="s">
        <v>1240</v>
      </c>
      <c r="G197" s="139" t="s">
        <v>246</v>
      </c>
      <c r="H197" s="139" t="s">
        <v>245</v>
      </c>
    </row>
    <row r="198" spans="1:8">
      <c r="A198" s="139" t="s">
        <v>244</v>
      </c>
      <c r="B198" s="139">
        <v>98</v>
      </c>
      <c r="C198" s="140">
        <v>633.15800000000002</v>
      </c>
      <c r="D198" s="140">
        <v>643</v>
      </c>
      <c r="E198" s="139" t="s">
        <v>1238</v>
      </c>
      <c r="F198" s="139" t="s">
        <v>1241</v>
      </c>
      <c r="G198" s="139" t="s">
        <v>246</v>
      </c>
      <c r="H198" s="139" t="s">
        <v>245</v>
      </c>
    </row>
    <row r="199" spans="1:8">
      <c r="A199" s="139" t="s">
        <v>244</v>
      </c>
      <c r="B199" s="139">
        <v>98</v>
      </c>
      <c r="C199" s="140">
        <v>643</v>
      </c>
      <c r="D199" s="140">
        <v>651</v>
      </c>
      <c r="E199" s="139" t="s">
        <v>1238</v>
      </c>
      <c r="F199" s="139">
        <v>643651</v>
      </c>
      <c r="G199" s="139" t="s">
        <v>246</v>
      </c>
      <c r="H199" s="139" t="s">
        <v>245</v>
      </c>
    </row>
    <row r="200" spans="1:8">
      <c r="A200" s="139" t="s">
        <v>244</v>
      </c>
      <c r="B200" s="139">
        <v>98</v>
      </c>
      <c r="C200" s="140">
        <v>651</v>
      </c>
      <c r="D200" s="140">
        <v>659.65</v>
      </c>
      <c r="E200" s="139" t="s">
        <v>1238</v>
      </c>
      <c r="F200" s="139" t="s">
        <v>1242</v>
      </c>
      <c r="G200" s="139" t="s">
        <v>246</v>
      </c>
      <c r="H200" s="139" t="s">
        <v>245</v>
      </c>
    </row>
    <row r="201" spans="1:8">
      <c r="A201" s="139" t="s">
        <v>244</v>
      </c>
      <c r="B201" s="139">
        <v>98</v>
      </c>
      <c r="C201" s="140">
        <v>659.65</v>
      </c>
      <c r="D201" s="140">
        <v>661</v>
      </c>
      <c r="E201" s="139" t="s">
        <v>603</v>
      </c>
      <c r="F201" s="139" t="s">
        <v>604</v>
      </c>
      <c r="G201" s="139" t="s">
        <v>246</v>
      </c>
      <c r="H201" s="139" t="s">
        <v>245</v>
      </c>
    </row>
    <row r="202" spans="1:8">
      <c r="A202" s="139" t="s">
        <v>244</v>
      </c>
      <c r="B202" s="139">
        <v>98</v>
      </c>
      <c r="C202" s="140">
        <v>659.65</v>
      </c>
      <c r="D202" s="140">
        <v>661</v>
      </c>
      <c r="E202" s="139" t="s">
        <v>603</v>
      </c>
      <c r="F202" s="139" t="s">
        <v>1243</v>
      </c>
      <c r="G202" s="139" t="s">
        <v>246</v>
      </c>
      <c r="H202" s="139" t="s">
        <v>245</v>
      </c>
    </row>
    <row r="203" spans="1:8">
      <c r="A203" s="139" t="s">
        <v>244</v>
      </c>
      <c r="B203" s="139">
        <v>98</v>
      </c>
      <c r="C203" s="140">
        <v>661</v>
      </c>
      <c r="D203" s="140">
        <v>662.37</v>
      </c>
      <c r="E203" s="139" t="s">
        <v>1244</v>
      </c>
      <c r="F203" s="139" t="s">
        <v>1245</v>
      </c>
      <c r="G203" s="139" t="s">
        <v>246</v>
      </c>
      <c r="H203" s="139" t="s">
        <v>245</v>
      </c>
    </row>
    <row r="204" spans="1:8">
      <c r="A204" s="139" t="s">
        <v>244</v>
      </c>
      <c r="B204" s="139">
        <v>98</v>
      </c>
      <c r="C204" s="140">
        <v>661</v>
      </c>
      <c r="D204" s="140">
        <v>662.37</v>
      </c>
      <c r="E204" s="139" t="s">
        <v>1244</v>
      </c>
      <c r="F204" s="139" t="s">
        <v>1246</v>
      </c>
      <c r="G204" s="139" t="s">
        <v>246</v>
      </c>
      <c r="H204" s="139" t="s">
        <v>245</v>
      </c>
    </row>
    <row r="205" spans="1:8">
      <c r="A205" s="139" t="s">
        <v>244</v>
      </c>
      <c r="B205" s="139">
        <v>98</v>
      </c>
      <c r="C205" s="140">
        <v>662.37</v>
      </c>
      <c r="D205" s="140">
        <v>671</v>
      </c>
      <c r="E205" s="139" t="s">
        <v>1244</v>
      </c>
      <c r="F205" s="139" t="s">
        <v>472</v>
      </c>
      <c r="G205" s="139" t="s">
        <v>246</v>
      </c>
      <c r="H205" s="139" t="s">
        <v>245</v>
      </c>
    </row>
    <row r="206" spans="1:8">
      <c r="A206" s="139" t="s">
        <v>244</v>
      </c>
      <c r="B206" s="139">
        <v>98</v>
      </c>
      <c r="C206" s="140">
        <v>671</v>
      </c>
      <c r="D206" s="140">
        <v>677</v>
      </c>
      <c r="E206" s="139" t="s">
        <v>1244</v>
      </c>
      <c r="F206" s="139">
        <v>671677</v>
      </c>
      <c r="G206" s="139" t="s">
        <v>246</v>
      </c>
      <c r="H206" s="139" t="s">
        <v>245</v>
      </c>
    </row>
    <row r="207" spans="1:8">
      <c r="A207" s="139" t="s">
        <v>244</v>
      </c>
      <c r="B207" s="139">
        <v>98</v>
      </c>
      <c r="C207" s="140">
        <v>677</v>
      </c>
      <c r="D207" s="140">
        <v>688.38199999999995</v>
      </c>
      <c r="E207" s="139" t="s">
        <v>1244</v>
      </c>
      <c r="F207" s="139" t="s">
        <v>1247</v>
      </c>
      <c r="G207" s="139" t="s">
        <v>246</v>
      </c>
      <c r="H207" s="139" t="s">
        <v>245</v>
      </c>
    </row>
    <row r="208" spans="1:8">
      <c r="A208" s="139" t="s">
        <v>244</v>
      </c>
      <c r="B208" s="139">
        <v>98</v>
      </c>
      <c r="C208" s="140">
        <v>688.38199999999995</v>
      </c>
      <c r="D208" s="140">
        <v>690</v>
      </c>
      <c r="E208" s="139" t="s">
        <v>1248</v>
      </c>
      <c r="F208" s="139" t="s">
        <v>1249</v>
      </c>
      <c r="G208" s="139" t="s">
        <v>246</v>
      </c>
      <c r="H208" s="139" t="s">
        <v>245</v>
      </c>
    </row>
    <row r="209" spans="1:8">
      <c r="A209" s="139" t="s">
        <v>244</v>
      </c>
      <c r="B209" s="139">
        <v>98</v>
      </c>
      <c r="C209" s="140">
        <v>688.38199999999995</v>
      </c>
      <c r="D209" s="140">
        <v>690</v>
      </c>
      <c r="E209" s="139" t="s">
        <v>1248</v>
      </c>
      <c r="F209" s="139" t="s">
        <v>1250</v>
      </c>
      <c r="G209" s="139" t="s">
        <v>246</v>
      </c>
      <c r="H209" s="139" t="s">
        <v>245</v>
      </c>
    </row>
    <row r="210" spans="1:8">
      <c r="A210" s="139" t="s">
        <v>244</v>
      </c>
      <c r="B210" s="139">
        <v>98</v>
      </c>
      <c r="C210" s="140">
        <v>690</v>
      </c>
      <c r="D210" s="140">
        <v>691.12900000000002</v>
      </c>
      <c r="E210" s="139" t="s">
        <v>324</v>
      </c>
      <c r="F210" s="139" t="s">
        <v>1251</v>
      </c>
      <c r="G210" s="139" t="s">
        <v>246</v>
      </c>
      <c r="H210" s="139" t="s">
        <v>245</v>
      </c>
    </row>
    <row r="211" spans="1:8">
      <c r="A211" s="139" t="s">
        <v>244</v>
      </c>
      <c r="B211" s="139">
        <v>98</v>
      </c>
      <c r="C211" s="140">
        <v>690</v>
      </c>
      <c r="D211" s="140">
        <v>691.12900000000002</v>
      </c>
      <c r="E211" s="139" t="s">
        <v>324</v>
      </c>
      <c r="F211" s="139" t="s">
        <v>1252</v>
      </c>
      <c r="G211" s="139" t="s">
        <v>246</v>
      </c>
      <c r="H211" s="139" t="s">
        <v>245</v>
      </c>
    </row>
    <row r="212" spans="1:8">
      <c r="A212" s="139" t="s">
        <v>244</v>
      </c>
      <c r="B212" s="139">
        <v>98</v>
      </c>
      <c r="C212" s="140">
        <v>691.12900000000002</v>
      </c>
      <c r="D212" s="140">
        <v>699</v>
      </c>
      <c r="E212" s="139" t="s">
        <v>324</v>
      </c>
      <c r="F212" s="139" t="s">
        <v>1253</v>
      </c>
      <c r="G212" s="139" t="s">
        <v>246</v>
      </c>
      <c r="H212" s="139" t="s">
        <v>245</v>
      </c>
    </row>
    <row r="213" spans="1:8">
      <c r="A213" s="139" t="s">
        <v>244</v>
      </c>
      <c r="B213" s="139">
        <v>98</v>
      </c>
      <c r="C213" s="140">
        <v>699</v>
      </c>
      <c r="D213" s="140">
        <v>710</v>
      </c>
      <c r="E213" s="139" t="s">
        <v>324</v>
      </c>
      <c r="F213" s="139">
        <v>699710</v>
      </c>
      <c r="G213" s="139" t="s">
        <v>246</v>
      </c>
      <c r="H213" s="139" t="s">
        <v>245</v>
      </c>
    </row>
    <row r="214" spans="1:8">
      <c r="A214" s="139" t="s">
        <v>244</v>
      </c>
      <c r="B214" s="139">
        <v>98</v>
      </c>
      <c r="C214" s="140">
        <v>710</v>
      </c>
      <c r="D214" s="140">
        <v>719.14099999999996</v>
      </c>
      <c r="E214" s="139" t="s">
        <v>324</v>
      </c>
      <c r="F214" s="139" t="s">
        <v>1254</v>
      </c>
      <c r="G214" s="139" t="s">
        <v>246</v>
      </c>
      <c r="H214" s="139" t="s">
        <v>245</v>
      </c>
    </row>
    <row r="215" spans="1:8">
      <c r="A215" s="139" t="s">
        <v>244</v>
      </c>
      <c r="B215" s="139">
        <v>98</v>
      </c>
      <c r="C215" s="140">
        <v>719.14099999999996</v>
      </c>
      <c r="D215" s="140">
        <v>720</v>
      </c>
      <c r="E215" s="139" t="s">
        <v>121</v>
      </c>
      <c r="F215" s="139" t="s">
        <v>434</v>
      </c>
      <c r="G215" s="139" t="s">
        <v>246</v>
      </c>
      <c r="H215" s="139" t="s">
        <v>245</v>
      </c>
    </row>
    <row r="216" spans="1:8">
      <c r="A216" s="139" t="s">
        <v>244</v>
      </c>
      <c r="B216" s="139">
        <v>98</v>
      </c>
      <c r="C216" s="140">
        <v>719.14099999999996</v>
      </c>
      <c r="D216" s="140">
        <v>720</v>
      </c>
      <c r="E216" s="139" t="s">
        <v>121</v>
      </c>
      <c r="F216" s="139" t="s">
        <v>1255</v>
      </c>
      <c r="G216" s="139" t="s">
        <v>246</v>
      </c>
      <c r="H216" s="139" t="s">
        <v>245</v>
      </c>
    </row>
    <row r="217" spans="1:8">
      <c r="A217" s="139" t="s">
        <v>244</v>
      </c>
      <c r="B217" s="139">
        <v>98</v>
      </c>
      <c r="C217" s="140">
        <v>720</v>
      </c>
      <c r="D217" s="140">
        <v>721.86699999999996</v>
      </c>
      <c r="E217" s="139" t="s">
        <v>1256</v>
      </c>
      <c r="F217" s="139" t="s">
        <v>1257</v>
      </c>
      <c r="G217" s="139" t="s">
        <v>246</v>
      </c>
      <c r="H217" s="139" t="s">
        <v>245</v>
      </c>
    </row>
    <row r="218" spans="1:8">
      <c r="A218" s="139" t="s">
        <v>244</v>
      </c>
      <c r="B218" s="139">
        <v>98</v>
      </c>
      <c r="C218" s="140">
        <v>720</v>
      </c>
      <c r="D218" s="140">
        <v>721.86699999999996</v>
      </c>
      <c r="E218" s="139" t="s">
        <v>1256</v>
      </c>
      <c r="F218" s="139" t="s">
        <v>1258</v>
      </c>
      <c r="G218" s="139" t="s">
        <v>246</v>
      </c>
      <c r="H218" s="139" t="s">
        <v>245</v>
      </c>
    </row>
    <row r="219" spans="1:8">
      <c r="A219" s="139" t="s">
        <v>244</v>
      </c>
      <c r="B219" s="139">
        <v>98</v>
      </c>
      <c r="C219" s="140">
        <v>721.86699999999996</v>
      </c>
      <c r="D219" s="140">
        <v>732</v>
      </c>
      <c r="E219" s="139" t="s">
        <v>1256</v>
      </c>
      <c r="F219" s="139" t="s">
        <v>1259</v>
      </c>
      <c r="G219" s="139" t="s">
        <v>246</v>
      </c>
      <c r="H219" s="139" t="s">
        <v>245</v>
      </c>
    </row>
    <row r="220" spans="1:8">
      <c r="A220" s="139" t="s">
        <v>244</v>
      </c>
      <c r="B220" s="139">
        <v>98</v>
      </c>
      <c r="C220" s="140">
        <v>732</v>
      </c>
      <c r="D220" s="140">
        <v>744</v>
      </c>
      <c r="E220" s="139" t="s">
        <v>1256</v>
      </c>
      <c r="F220" s="139">
        <v>732744</v>
      </c>
      <c r="G220" s="139" t="s">
        <v>246</v>
      </c>
      <c r="H220" s="139" t="s">
        <v>245</v>
      </c>
    </row>
    <row r="221" spans="1:8">
      <c r="A221" s="139" t="s">
        <v>244</v>
      </c>
      <c r="B221" s="139">
        <v>98</v>
      </c>
      <c r="C221" s="140">
        <v>744</v>
      </c>
      <c r="D221" s="140">
        <v>751.5</v>
      </c>
      <c r="E221" s="139" t="s">
        <v>1256</v>
      </c>
      <c r="F221" s="139" t="s">
        <v>1260</v>
      </c>
      <c r="G221" s="139" t="s">
        <v>246</v>
      </c>
      <c r="H221" s="139" t="s">
        <v>245</v>
      </c>
    </row>
    <row r="222" spans="1:8">
      <c r="A222" s="139" t="s">
        <v>244</v>
      </c>
      <c r="B222" s="139">
        <v>98</v>
      </c>
      <c r="C222" s="140">
        <v>751.5</v>
      </c>
      <c r="D222" s="140">
        <v>754.15599999999995</v>
      </c>
      <c r="E222" s="139" t="s">
        <v>698</v>
      </c>
      <c r="F222" s="139" t="s">
        <v>1261</v>
      </c>
      <c r="G222" s="139" t="s">
        <v>246</v>
      </c>
      <c r="H222" s="139" t="s">
        <v>245</v>
      </c>
    </row>
    <row r="223" spans="1:8">
      <c r="A223" s="139" t="s">
        <v>244</v>
      </c>
      <c r="B223" s="139">
        <v>98</v>
      </c>
      <c r="C223" s="140">
        <v>751.56500000000005</v>
      </c>
      <c r="D223" s="140">
        <v>754.15599999999995</v>
      </c>
      <c r="E223" s="139" t="s">
        <v>698</v>
      </c>
      <c r="F223" s="139" t="s">
        <v>1262</v>
      </c>
      <c r="G223" s="139" t="s">
        <v>246</v>
      </c>
      <c r="H223" s="139" t="s">
        <v>245</v>
      </c>
    </row>
    <row r="224" spans="1:8">
      <c r="A224" s="139" t="s">
        <v>244</v>
      </c>
      <c r="B224" s="139">
        <v>98</v>
      </c>
      <c r="C224" s="140">
        <v>754.15599999999995</v>
      </c>
      <c r="D224" s="140">
        <v>759.3</v>
      </c>
      <c r="E224" s="139" t="s">
        <v>477</v>
      </c>
      <c r="F224" s="139" t="s">
        <v>1263</v>
      </c>
      <c r="G224" s="139" t="s">
        <v>246</v>
      </c>
      <c r="H224" s="139" t="s">
        <v>245</v>
      </c>
    </row>
    <row r="225" spans="1:8">
      <c r="A225" s="139" t="s">
        <v>244</v>
      </c>
      <c r="B225" s="139">
        <v>98</v>
      </c>
      <c r="C225" s="140">
        <v>754.15599999999995</v>
      </c>
      <c r="D225" s="140">
        <v>757.66499999999996</v>
      </c>
      <c r="E225" s="139" t="s">
        <v>477</v>
      </c>
      <c r="F225" s="139" t="s">
        <v>1264</v>
      </c>
      <c r="G225" s="139" t="s">
        <v>246</v>
      </c>
      <c r="H225" s="139" t="s">
        <v>245</v>
      </c>
    </row>
    <row r="226" spans="1:8">
      <c r="A226" s="139" t="s">
        <v>712</v>
      </c>
      <c r="B226" s="139">
        <v>72</v>
      </c>
      <c r="C226" s="140">
        <v>255.5</v>
      </c>
      <c r="D226" s="140">
        <v>261.05399999999997</v>
      </c>
      <c r="E226" s="139" t="s">
        <v>1265</v>
      </c>
      <c r="F226" s="139" t="s">
        <v>1266</v>
      </c>
      <c r="G226" s="139" t="s">
        <v>1267</v>
      </c>
      <c r="H226" s="139" t="s">
        <v>1268</v>
      </c>
    </row>
    <row r="227" spans="1:8">
      <c r="A227" s="139" t="s">
        <v>712</v>
      </c>
      <c r="B227" s="139">
        <v>72</v>
      </c>
      <c r="C227" s="140">
        <v>261.05399999999997</v>
      </c>
      <c r="D227" s="140">
        <v>264.98099999999999</v>
      </c>
      <c r="E227" s="139" t="s">
        <v>1265</v>
      </c>
      <c r="F227" s="139" t="s">
        <v>1269</v>
      </c>
      <c r="G227" s="139" t="s">
        <v>1267</v>
      </c>
      <c r="H227" s="139" t="s">
        <v>1268</v>
      </c>
    </row>
    <row r="228" spans="1:8">
      <c r="A228" s="139" t="s">
        <v>712</v>
      </c>
      <c r="B228" s="139">
        <v>72</v>
      </c>
      <c r="C228" s="140">
        <v>264.98099999999999</v>
      </c>
      <c r="D228" s="140">
        <v>265.84500000000003</v>
      </c>
      <c r="E228" s="139" t="s">
        <v>1270</v>
      </c>
      <c r="F228" s="139" t="s">
        <v>1271</v>
      </c>
      <c r="G228" s="139" t="s">
        <v>1267</v>
      </c>
      <c r="H228" s="139" t="s">
        <v>1268</v>
      </c>
    </row>
    <row r="229" spans="1:8">
      <c r="A229" s="139" t="s">
        <v>712</v>
      </c>
      <c r="B229" s="139">
        <v>72</v>
      </c>
      <c r="C229" s="140">
        <v>265.84500000000003</v>
      </c>
      <c r="D229" s="140">
        <v>285.25</v>
      </c>
      <c r="E229" s="139" t="s">
        <v>1272</v>
      </c>
      <c r="F229" s="139" t="s">
        <v>1273</v>
      </c>
      <c r="G229" s="139" t="s">
        <v>1267</v>
      </c>
      <c r="H229" s="139" t="s">
        <v>1268</v>
      </c>
    </row>
    <row r="230" spans="1:8">
      <c r="A230" s="139" t="s">
        <v>712</v>
      </c>
      <c r="B230" s="139">
        <v>72</v>
      </c>
      <c r="C230" s="140">
        <v>285.25</v>
      </c>
      <c r="D230" s="140">
        <v>286.14800000000002</v>
      </c>
      <c r="E230" s="139" t="s">
        <v>1274</v>
      </c>
      <c r="F230" s="139" t="s">
        <v>1275</v>
      </c>
      <c r="G230" s="139" t="s">
        <v>1267</v>
      </c>
      <c r="H230" s="139" t="s">
        <v>1268</v>
      </c>
    </row>
    <row r="231" spans="1:8">
      <c r="A231" s="139" t="s">
        <v>712</v>
      </c>
      <c r="B231" s="139">
        <v>72</v>
      </c>
      <c r="C231" s="140">
        <v>286</v>
      </c>
      <c r="D231" s="140">
        <v>286.14800000000002</v>
      </c>
      <c r="E231" s="139" t="s">
        <v>1274</v>
      </c>
      <c r="F231" s="139" t="s">
        <v>1276</v>
      </c>
      <c r="G231" s="139" t="s">
        <v>1267</v>
      </c>
      <c r="H231" s="139" t="s">
        <v>1268</v>
      </c>
    </row>
    <row r="232" spans="1:8">
      <c r="A232" s="139" t="s">
        <v>712</v>
      </c>
      <c r="B232" s="139">
        <v>72</v>
      </c>
      <c r="C232" s="140">
        <v>286.14800000000002</v>
      </c>
      <c r="D232" s="140">
        <v>296.589</v>
      </c>
      <c r="E232" s="139" t="s">
        <v>1277</v>
      </c>
      <c r="F232" s="139" t="s">
        <v>1278</v>
      </c>
      <c r="G232" s="139" t="s">
        <v>1267</v>
      </c>
      <c r="H232" s="139" t="s">
        <v>1268</v>
      </c>
    </row>
    <row r="233" spans="1:8">
      <c r="A233" s="139" t="s">
        <v>712</v>
      </c>
      <c r="B233" s="139">
        <v>72</v>
      </c>
      <c r="C233" s="140">
        <v>296.589</v>
      </c>
      <c r="D233" s="140">
        <v>297.62</v>
      </c>
      <c r="E233" s="139" t="s">
        <v>1279</v>
      </c>
      <c r="F233" s="139" t="s">
        <v>1280</v>
      </c>
      <c r="G233" s="139" t="s">
        <v>1267</v>
      </c>
      <c r="H233" s="139" t="s">
        <v>1268</v>
      </c>
    </row>
    <row r="234" spans="1:8">
      <c r="A234" s="139" t="s">
        <v>712</v>
      </c>
      <c r="B234" s="139">
        <v>72</v>
      </c>
      <c r="C234" s="140">
        <v>297.62</v>
      </c>
      <c r="D234" s="140">
        <v>320.57</v>
      </c>
      <c r="E234" s="139" t="s">
        <v>1281</v>
      </c>
      <c r="F234" s="139" t="s">
        <v>1282</v>
      </c>
      <c r="G234" s="139" t="s">
        <v>1267</v>
      </c>
      <c r="H234" s="139" t="s">
        <v>1268</v>
      </c>
    </row>
    <row r="235" spans="1:8">
      <c r="A235" s="139" t="s">
        <v>712</v>
      </c>
      <c r="B235" s="139">
        <v>72</v>
      </c>
      <c r="C235" s="140">
        <v>320.57</v>
      </c>
      <c r="D235" s="140">
        <v>320.714</v>
      </c>
      <c r="E235" s="139" t="s">
        <v>1283</v>
      </c>
      <c r="F235" s="139" t="s">
        <v>1284</v>
      </c>
      <c r="G235" s="139" t="s">
        <v>1267</v>
      </c>
      <c r="H235" s="139" t="s">
        <v>1268</v>
      </c>
    </row>
    <row r="236" spans="1:8">
      <c r="A236" s="139" t="s">
        <v>712</v>
      </c>
      <c r="B236" s="139">
        <v>72</v>
      </c>
      <c r="C236" s="140">
        <v>320.714</v>
      </c>
      <c r="D236" s="140">
        <v>321.32799999999997</v>
      </c>
      <c r="E236" s="139" t="s">
        <v>1285</v>
      </c>
      <c r="F236" s="139" t="s">
        <v>1286</v>
      </c>
      <c r="G236" s="139" t="s">
        <v>1267</v>
      </c>
      <c r="H236" s="139" t="s">
        <v>1268</v>
      </c>
    </row>
    <row r="237" spans="1:8">
      <c r="A237" s="139" t="s">
        <v>712</v>
      </c>
      <c r="B237" s="139">
        <v>72</v>
      </c>
      <c r="C237" s="140">
        <v>321.32799999999997</v>
      </c>
      <c r="D237" s="140">
        <v>337.24</v>
      </c>
      <c r="E237" s="139" t="s">
        <v>1287</v>
      </c>
      <c r="F237" s="139" t="s">
        <v>1288</v>
      </c>
      <c r="G237" s="139" t="s">
        <v>1267</v>
      </c>
      <c r="H237" s="139" t="s">
        <v>1268</v>
      </c>
    </row>
    <row r="238" spans="1:8">
      <c r="A238" s="139" t="s">
        <v>712</v>
      </c>
      <c r="B238" s="139">
        <v>72</v>
      </c>
      <c r="C238" s="140">
        <v>321.32799999999997</v>
      </c>
      <c r="D238" s="140">
        <v>337.24</v>
      </c>
      <c r="E238" s="139" t="s">
        <v>1287</v>
      </c>
      <c r="F238" s="139" t="s">
        <v>1289</v>
      </c>
      <c r="G238" s="139" t="s">
        <v>1267</v>
      </c>
      <c r="H238" s="139" t="s">
        <v>1268</v>
      </c>
    </row>
    <row r="239" spans="1:8">
      <c r="A239" s="139" t="s">
        <v>712</v>
      </c>
      <c r="B239" s="139">
        <v>72</v>
      </c>
      <c r="C239" s="140">
        <v>337.24</v>
      </c>
      <c r="D239" s="140">
        <v>356.803</v>
      </c>
      <c r="E239" s="139" t="s">
        <v>1290</v>
      </c>
      <c r="F239" s="139" t="s">
        <v>1291</v>
      </c>
      <c r="G239" s="139" t="s">
        <v>1267</v>
      </c>
      <c r="H239" s="139" t="s">
        <v>1268</v>
      </c>
    </row>
    <row r="240" spans="1:8">
      <c r="A240" s="139" t="s">
        <v>712</v>
      </c>
      <c r="B240" s="139">
        <v>72</v>
      </c>
      <c r="C240" s="140">
        <v>356.803</v>
      </c>
      <c r="D240" s="140">
        <v>357.702</v>
      </c>
      <c r="E240" s="139" t="s">
        <v>1292</v>
      </c>
      <c r="F240" s="139" t="s">
        <v>1293</v>
      </c>
      <c r="G240" s="139" t="s">
        <v>1267</v>
      </c>
      <c r="H240" s="139" t="s">
        <v>1268</v>
      </c>
    </row>
    <row r="241" spans="1:8">
      <c r="A241" s="139" t="s">
        <v>712</v>
      </c>
      <c r="B241" s="139">
        <v>72</v>
      </c>
      <c r="C241" s="140">
        <v>356.803</v>
      </c>
      <c r="D241" s="140">
        <v>357.702</v>
      </c>
      <c r="E241" s="139" t="s">
        <v>1292</v>
      </c>
      <c r="F241" s="139" t="s">
        <v>1294</v>
      </c>
      <c r="G241" s="139" t="s">
        <v>1267</v>
      </c>
      <c r="H241" s="139" t="s">
        <v>1268</v>
      </c>
    </row>
    <row r="242" spans="1:8">
      <c r="A242" s="139" t="s">
        <v>712</v>
      </c>
      <c r="B242" s="139">
        <v>72</v>
      </c>
      <c r="C242" s="140">
        <v>357.702</v>
      </c>
      <c r="D242" s="140">
        <v>396.82</v>
      </c>
      <c r="E242" s="139" t="s">
        <v>1295</v>
      </c>
      <c r="F242" s="139" t="s">
        <v>1296</v>
      </c>
      <c r="G242" s="139" t="s">
        <v>1267</v>
      </c>
      <c r="H242" s="139" t="s">
        <v>1268</v>
      </c>
    </row>
    <row r="243" spans="1:8">
      <c r="A243" s="139" t="s">
        <v>712</v>
      </c>
      <c r="B243" s="139">
        <v>72</v>
      </c>
      <c r="C243" s="140">
        <v>396.82</v>
      </c>
      <c r="D243" s="140">
        <v>398.33</v>
      </c>
      <c r="E243" s="139" t="s">
        <v>1297</v>
      </c>
      <c r="F243" s="139" t="s">
        <v>1298</v>
      </c>
      <c r="G243" s="139" t="s">
        <v>1267</v>
      </c>
      <c r="H243" s="139" t="s">
        <v>1268</v>
      </c>
    </row>
    <row r="244" spans="1:8">
      <c r="A244" s="139" t="s">
        <v>712</v>
      </c>
      <c r="B244" s="139">
        <v>72</v>
      </c>
      <c r="C244" s="140">
        <v>396.82</v>
      </c>
      <c r="D244" s="140">
        <v>398.33</v>
      </c>
      <c r="E244" s="139" t="s">
        <v>1297</v>
      </c>
      <c r="F244" s="139" t="s">
        <v>1299</v>
      </c>
      <c r="G244" s="139" t="s">
        <v>1267</v>
      </c>
      <c r="H244" s="139" t="s">
        <v>1268</v>
      </c>
    </row>
    <row r="245" spans="1:8">
      <c r="A245" s="139" t="s">
        <v>712</v>
      </c>
      <c r="B245" s="139">
        <v>72</v>
      </c>
      <c r="C245" s="140">
        <v>398.33</v>
      </c>
      <c r="D245" s="140">
        <v>427.81299999999999</v>
      </c>
      <c r="E245" s="139" t="s">
        <v>1300</v>
      </c>
      <c r="F245" s="139" t="s">
        <v>1301</v>
      </c>
      <c r="G245" s="139" t="s">
        <v>1267</v>
      </c>
      <c r="H245" s="139" t="s">
        <v>1268</v>
      </c>
    </row>
    <row r="246" spans="1:8">
      <c r="A246" s="139" t="s">
        <v>712</v>
      </c>
      <c r="B246" s="139">
        <v>72</v>
      </c>
      <c r="C246" s="140">
        <v>427.81299999999999</v>
      </c>
      <c r="D246" s="140">
        <v>428.399</v>
      </c>
      <c r="E246" s="139" t="s">
        <v>1302</v>
      </c>
      <c r="F246" s="139" t="s">
        <v>1303</v>
      </c>
      <c r="G246" s="139" t="s">
        <v>1267</v>
      </c>
      <c r="H246" s="139" t="s">
        <v>1268</v>
      </c>
    </row>
    <row r="247" spans="1:8">
      <c r="A247" s="139" t="s">
        <v>712</v>
      </c>
      <c r="B247" s="139">
        <v>72</v>
      </c>
      <c r="C247" s="140">
        <v>427.81299999999999</v>
      </c>
      <c r="D247" s="140">
        <v>428.399</v>
      </c>
      <c r="E247" s="139" t="s">
        <v>1302</v>
      </c>
      <c r="F247" s="139" t="s">
        <v>1304</v>
      </c>
      <c r="G247" s="139" t="s">
        <v>1267</v>
      </c>
      <c r="H247" s="139" t="s">
        <v>1268</v>
      </c>
    </row>
    <row r="248" spans="1:8">
      <c r="A248" s="139" t="s">
        <v>712</v>
      </c>
      <c r="B248" s="139">
        <v>72</v>
      </c>
      <c r="C248" s="140">
        <v>428.399</v>
      </c>
      <c r="D248" s="140">
        <v>465</v>
      </c>
      <c r="E248" s="139" t="s">
        <v>1305</v>
      </c>
      <c r="F248" s="139" t="s">
        <v>1306</v>
      </c>
      <c r="G248" s="139" t="s">
        <v>1267</v>
      </c>
      <c r="H248" s="139" t="s">
        <v>1268</v>
      </c>
    </row>
    <row r="249" spans="1:8">
      <c r="A249" s="139" t="s">
        <v>712</v>
      </c>
      <c r="B249" s="139">
        <v>72</v>
      </c>
      <c r="C249" s="140">
        <v>465</v>
      </c>
      <c r="D249" s="140">
        <v>506.37700000000001</v>
      </c>
      <c r="E249" s="139" t="s">
        <v>1305</v>
      </c>
      <c r="F249" s="139" t="s">
        <v>1307</v>
      </c>
      <c r="G249" s="139" t="s">
        <v>1267</v>
      </c>
      <c r="H249" s="139" t="s">
        <v>1268</v>
      </c>
    </row>
    <row r="250" spans="1:8">
      <c r="A250" s="139" t="s">
        <v>712</v>
      </c>
      <c r="B250" s="139">
        <v>72</v>
      </c>
      <c r="C250" s="140">
        <v>506.37700000000001</v>
      </c>
      <c r="D250" s="140">
        <v>506.81</v>
      </c>
      <c r="E250" s="139" t="s">
        <v>1308</v>
      </c>
      <c r="F250" s="139" t="s">
        <v>1309</v>
      </c>
      <c r="G250" s="139" t="s">
        <v>1267</v>
      </c>
      <c r="H250" s="139" t="s">
        <v>1268</v>
      </c>
    </row>
    <row r="251" spans="1:8">
      <c r="A251" s="139" t="s">
        <v>712</v>
      </c>
      <c r="B251" s="139">
        <v>72</v>
      </c>
      <c r="C251" s="140">
        <v>506.37700000000001</v>
      </c>
      <c r="D251" s="140">
        <v>506.81</v>
      </c>
      <c r="E251" s="139" t="s">
        <v>1308</v>
      </c>
      <c r="F251" s="139" t="s">
        <v>1310</v>
      </c>
      <c r="G251" s="139" t="s">
        <v>1267</v>
      </c>
      <c r="H251" s="139" t="s">
        <v>1268</v>
      </c>
    </row>
    <row r="252" spans="1:8">
      <c r="A252" s="139" t="s">
        <v>712</v>
      </c>
      <c r="B252" s="139">
        <v>78</v>
      </c>
      <c r="C252" s="140">
        <v>174.887</v>
      </c>
      <c r="D252" s="140">
        <v>182.45400000000001</v>
      </c>
      <c r="E252" s="139" t="s">
        <v>719</v>
      </c>
      <c r="F252" s="139" t="s">
        <v>718</v>
      </c>
      <c r="G252" s="139" t="s">
        <v>1311</v>
      </c>
      <c r="H252" s="139" t="s">
        <v>1268</v>
      </c>
    </row>
    <row r="253" spans="1:8">
      <c r="A253" s="139" t="s">
        <v>712</v>
      </c>
      <c r="B253" s="139">
        <v>78</v>
      </c>
      <c r="C253" s="140">
        <v>182.45400000000001</v>
      </c>
      <c r="D253" s="140">
        <v>183.511</v>
      </c>
      <c r="E253" s="139" t="s">
        <v>1312</v>
      </c>
      <c r="F253" s="139" t="s">
        <v>1313</v>
      </c>
      <c r="G253" s="139" t="s">
        <v>1311</v>
      </c>
      <c r="H253" s="139" t="s">
        <v>1268</v>
      </c>
    </row>
    <row r="254" spans="1:8">
      <c r="A254" s="139" t="s">
        <v>712</v>
      </c>
      <c r="B254" s="139">
        <v>78</v>
      </c>
      <c r="C254" s="140">
        <v>183.511</v>
      </c>
      <c r="D254" s="140">
        <v>189.465</v>
      </c>
      <c r="E254" s="139" t="s">
        <v>1314</v>
      </c>
      <c r="F254" s="139" t="s">
        <v>1315</v>
      </c>
      <c r="G254" s="139" t="s">
        <v>1311</v>
      </c>
      <c r="H254" s="139" t="s">
        <v>1268</v>
      </c>
    </row>
    <row r="255" spans="1:8">
      <c r="A255" s="139" t="s">
        <v>712</v>
      </c>
      <c r="B255" s="139">
        <v>78</v>
      </c>
      <c r="C255" s="140">
        <v>189.465</v>
      </c>
      <c r="D255" s="140">
        <v>190.654</v>
      </c>
      <c r="E255" s="139" t="s">
        <v>599</v>
      </c>
      <c r="F255" s="139" t="s">
        <v>1316</v>
      </c>
      <c r="G255" s="139" t="s">
        <v>1311</v>
      </c>
      <c r="H255" s="139" t="s">
        <v>1268</v>
      </c>
    </row>
    <row r="256" spans="1:8">
      <c r="A256" s="139" t="s">
        <v>712</v>
      </c>
      <c r="B256" s="139">
        <v>78</v>
      </c>
      <c r="C256" s="140">
        <v>189.465</v>
      </c>
      <c r="D256" s="140">
        <v>190.654</v>
      </c>
      <c r="E256" s="139" t="s">
        <v>599</v>
      </c>
      <c r="F256" s="139" t="s">
        <v>1317</v>
      </c>
      <c r="G256" s="139" t="s">
        <v>1311</v>
      </c>
      <c r="H256" s="139" t="s">
        <v>1268</v>
      </c>
    </row>
    <row r="257" spans="1:8">
      <c r="A257" s="139" t="s">
        <v>712</v>
      </c>
      <c r="B257" s="139">
        <v>78</v>
      </c>
      <c r="C257" s="140">
        <v>190.654</v>
      </c>
      <c r="D257" s="140">
        <v>197.24799999999999</v>
      </c>
      <c r="E257" s="139" t="s">
        <v>1318</v>
      </c>
      <c r="F257" s="139" t="s">
        <v>1319</v>
      </c>
      <c r="G257" s="139" t="s">
        <v>1311</v>
      </c>
      <c r="H257" s="139" t="s">
        <v>1268</v>
      </c>
    </row>
    <row r="258" spans="1:8">
      <c r="A258" s="139" t="s">
        <v>712</v>
      </c>
      <c r="B258" s="139">
        <v>78</v>
      </c>
      <c r="C258" s="140">
        <v>197.24799999999999</v>
      </c>
      <c r="D258" s="140">
        <v>198.511</v>
      </c>
      <c r="E258" s="139" t="s">
        <v>1320</v>
      </c>
      <c r="F258" s="139" t="s">
        <v>1321</v>
      </c>
      <c r="G258" s="139" t="s">
        <v>1311</v>
      </c>
      <c r="H258" s="139" t="s">
        <v>1268</v>
      </c>
    </row>
    <row r="259" spans="1:8">
      <c r="A259" s="139" t="s">
        <v>712</v>
      </c>
      <c r="B259" s="139">
        <v>78</v>
      </c>
      <c r="C259" s="140">
        <v>198.511</v>
      </c>
      <c r="D259" s="140">
        <v>206.14099999999999</v>
      </c>
      <c r="E259" s="139" t="s">
        <v>1322</v>
      </c>
      <c r="F259" s="139" t="s">
        <v>1323</v>
      </c>
      <c r="G259" s="139" t="s">
        <v>1311</v>
      </c>
      <c r="H259" s="139" t="s">
        <v>1268</v>
      </c>
    </row>
    <row r="260" spans="1:8">
      <c r="A260" s="139" t="s">
        <v>712</v>
      </c>
      <c r="B260" s="139">
        <v>78</v>
      </c>
      <c r="C260" s="140">
        <v>206.14099999999999</v>
      </c>
      <c r="D260" s="140">
        <v>207.946</v>
      </c>
      <c r="E260" s="139" t="s">
        <v>1324</v>
      </c>
      <c r="F260" s="139" t="s">
        <v>1325</v>
      </c>
      <c r="G260" s="139" t="s">
        <v>1311</v>
      </c>
      <c r="H260" s="139" t="s">
        <v>1268</v>
      </c>
    </row>
    <row r="261" spans="1:8">
      <c r="A261" s="139" t="s">
        <v>712</v>
      </c>
      <c r="B261" s="139">
        <v>78</v>
      </c>
      <c r="C261" s="140">
        <v>206.14099999999999</v>
      </c>
      <c r="D261" s="140">
        <v>207.946</v>
      </c>
      <c r="E261" s="139" t="s">
        <v>1324</v>
      </c>
      <c r="F261" s="139" t="s">
        <v>1326</v>
      </c>
      <c r="G261" s="139" t="s">
        <v>1311</v>
      </c>
      <c r="H261" s="139" t="s">
        <v>1268</v>
      </c>
    </row>
    <row r="262" spans="1:8">
      <c r="A262" s="139" t="s">
        <v>712</v>
      </c>
      <c r="B262" s="139">
        <v>78</v>
      </c>
      <c r="C262" s="140">
        <v>207.946</v>
      </c>
      <c r="D262" s="140">
        <v>211.024</v>
      </c>
      <c r="E262" s="139" t="s">
        <v>1327</v>
      </c>
      <c r="F262" s="139" t="s">
        <v>1328</v>
      </c>
      <c r="G262" s="139" t="s">
        <v>1311</v>
      </c>
      <c r="H262" s="139" t="s">
        <v>1268</v>
      </c>
    </row>
    <row r="263" spans="1:8">
      <c r="A263" s="139" t="s">
        <v>712</v>
      </c>
      <c r="B263" s="139">
        <v>78</v>
      </c>
      <c r="C263" s="140">
        <v>211.024</v>
      </c>
      <c r="D263" s="140">
        <v>211.95400000000001</v>
      </c>
      <c r="E263" s="139" t="s">
        <v>1329</v>
      </c>
      <c r="F263" s="139" t="s">
        <v>1330</v>
      </c>
      <c r="G263" s="139" t="s">
        <v>1311</v>
      </c>
      <c r="H263" s="139" t="s">
        <v>1268</v>
      </c>
    </row>
    <row r="264" spans="1:8">
      <c r="A264" s="139" t="s">
        <v>712</v>
      </c>
      <c r="B264" s="139">
        <v>78</v>
      </c>
      <c r="C264" s="140">
        <v>211.95400000000001</v>
      </c>
      <c r="D264" s="140">
        <v>219.41300000000001</v>
      </c>
      <c r="E264" s="139" t="s">
        <v>1331</v>
      </c>
      <c r="F264" s="139" t="s">
        <v>1332</v>
      </c>
      <c r="G264" s="139" t="s">
        <v>1311</v>
      </c>
      <c r="H264" s="139" t="s">
        <v>1268</v>
      </c>
    </row>
    <row r="265" spans="1:8">
      <c r="A265" s="139" t="s">
        <v>712</v>
      </c>
      <c r="B265" s="139">
        <v>78</v>
      </c>
      <c r="C265" s="140">
        <v>219.41300000000001</v>
      </c>
      <c r="D265" s="140">
        <v>220.22900000000001</v>
      </c>
      <c r="E265" s="139" t="s">
        <v>1333</v>
      </c>
      <c r="F265" s="139" t="s">
        <v>1334</v>
      </c>
      <c r="G265" s="139" t="s">
        <v>1311</v>
      </c>
      <c r="H265" s="139" t="s">
        <v>1268</v>
      </c>
    </row>
    <row r="266" spans="1:8">
      <c r="A266" s="139" t="s">
        <v>712</v>
      </c>
      <c r="B266" s="139">
        <v>78</v>
      </c>
      <c r="C266" s="140">
        <v>220.22900000000001</v>
      </c>
      <c r="D266" s="140">
        <v>227.41300000000001</v>
      </c>
      <c r="E266" s="139" t="s">
        <v>1335</v>
      </c>
      <c r="F266" s="139" t="s">
        <v>1336</v>
      </c>
      <c r="G266" s="139" t="s">
        <v>1311</v>
      </c>
      <c r="H266" s="139" t="s">
        <v>1268</v>
      </c>
    </row>
    <row r="267" spans="1:8">
      <c r="A267" s="139" t="s">
        <v>712</v>
      </c>
      <c r="B267" s="139">
        <v>78</v>
      </c>
      <c r="C267" s="140">
        <v>227.41300000000001</v>
      </c>
      <c r="D267" s="140">
        <v>228.57</v>
      </c>
      <c r="E267" s="139" t="s">
        <v>630</v>
      </c>
      <c r="F267" s="139" t="s">
        <v>221</v>
      </c>
      <c r="G267" s="139" t="s">
        <v>1311</v>
      </c>
      <c r="H267" s="139" t="s">
        <v>1268</v>
      </c>
    </row>
    <row r="268" spans="1:8">
      <c r="A268" s="139" t="s">
        <v>712</v>
      </c>
      <c r="B268" s="139">
        <v>78</v>
      </c>
      <c r="C268" s="140">
        <v>227.41300000000001</v>
      </c>
      <c r="D268" s="140">
        <v>228.57</v>
      </c>
      <c r="E268" s="139" t="s">
        <v>630</v>
      </c>
      <c r="F268" s="139" t="s">
        <v>1337</v>
      </c>
      <c r="G268" s="139" t="s">
        <v>1311</v>
      </c>
      <c r="H268" s="139" t="s">
        <v>1268</v>
      </c>
    </row>
    <row r="269" spans="1:8">
      <c r="A269" s="139" t="s">
        <v>712</v>
      </c>
      <c r="B269" s="139">
        <v>78</v>
      </c>
      <c r="C269" s="140">
        <v>228.57</v>
      </c>
      <c r="D269" s="140">
        <v>233.43700000000001</v>
      </c>
      <c r="E269" s="139" t="s">
        <v>1338</v>
      </c>
      <c r="F269" s="139" t="s">
        <v>1339</v>
      </c>
      <c r="G269" s="139" t="s">
        <v>1311</v>
      </c>
      <c r="H269" s="139" t="s">
        <v>1268</v>
      </c>
    </row>
    <row r="270" spans="1:8">
      <c r="A270" s="139" t="s">
        <v>712</v>
      </c>
      <c r="B270" s="139">
        <v>78</v>
      </c>
      <c r="C270" s="140">
        <v>233.43700000000001</v>
      </c>
      <c r="D270" s="140">
        <v>234.62200000000001</v>
      </c>
      <c r="E270" s="139" t="s">
        <v>1340</v>
      </c>
      <c r="F270" s="139" t="s">
        <v>1341</v>
      </c>
      <c r="G270" s="139" t="s">
        <v>1311</v>
      </c>
      <c r="H270" s="139" t="s">
        <v>1268</v>
      </c>
    </row>
    <row r="271" spans="1:8">
      <c r="A271" s="139" t="s">
        <v>712</v>
      </c>
      <c r="B271" s="139">
        <v>78</v>
      </c>
      <c r="C271" s="140">
        <v>234.62200000000001</v>
      </c>
      <c r="D271" s="140">
        <v>242.61</v>
      </c>
      <c r="E271" s="139" t="s">
        <v>1342</v>
      </c>
      <c r="F271" s="139" t="s">
        <v>1343</v>
      </c>
      <c r="G271" s="139" t="s">
        <v>1311</v>
      </c>
      <c r="H271" s="139" t="s">
        <v>1268</v>
      </c>
    </row>
    <row r="272" spans="1:8">
      <c r="A272" s="139" t="s">
        <v>712</v>
      </c>
      <c r="B272" s="139">
        <v>78</v>
      </c>
      <c r="C272" s="140">
        <v>242.61</v>
      </c>
      <c r="D272" s="140">
        <v>243.798</v>
      </c>
      <c r="E272" s="139" t="s">
        <v>1344</v>
      </c>
      <c r="F272" s="139" t="s">
        <v>1345</v>
      </c>
      <c r="G272" s="139" t="s">
        <v>1311</v>
      </c>
      <c r="H272" s="139" t="s">
        <v>1268</v>
      </c>
    </row>
    <row r="273" spans="1:8">
      <c r="A273" s="139" t="s">
        <v>712</v>
      </c>
      <c r="B273" s="139">
        <v>78</v>
      </c>
      <c r="C273" s="140">
        <v>243.798</v>
      </c>
      <c r="D273" s="140">
        <v>250.56</v>
      </c>
      <c r="E273" s="139" t="s">
        <v>1346</v>
      </c>
      <c r="F273" s="139" t="s">
        <v>1347</v>
      </c>
      <c r="G273" s="139" t="s">
        <v>1311</v>
      </c>
      <c r="H273" s="139" t="s">
        <v>1268</v>
      </c>
    </row>
    <row r="274" spans="1:8">
      <c r="A274" s="139" t="s">
        <v>712</v>
      </c>
      <c r="B274" s="139">
        <v>78</v>
      </c>
      <c r="C274" s="140">
        <v>250.56</v>
      </c>
      <c r="D274" s="140">
        <v>252.452</v>
      </c>
      <c r="E274" s="139" t="s">
        <v>319</v>
      </c>
      <c r="F274" s="139" t="s">
        <v>1348</v>
      </c>
      <c r="G274" s="139" t="s">
        <v>1311</v>
      </c>
      <c r="H274" s="139" t="s">
        <v>1268</v>
      </c>
    </row>
    <row r="275" spans="1:8">
      <c r="A275" s="139" t="s">
        <v>712</v>
      </c>
      <c r="B275" s="139">
        <v>78</v>
      </c>
      <c r="C275" s="140">
        <v>250.56</v>
      </c>
      <c r="D275" s="140">
        <v>252.452</v>
      </c>
      <c r="E275" s="139" t="s">
        <v>319</v>
      </c>
      <c r="F275" s="139" t="s">
        <v>222</v>
      </c>
      <c r="G275" s="139" t="s">
        <v>1311</v>
      </c>
      <c r="H275" s="139" t="s">
        <v>1268</v>
      </c>
    </row>
    <row r="276" spans="1:8">
      <c r="A276" s="139" t="s">
        <v>712</v>
      </c>
      <c r="B276" s="139">
        <v>78</v>
      </c>
      <c r="C276" s="140">
        <v>252.452</v>
      </c>
      <c r="D276" s="140">
        <v>259.13600000000002</v>
      </c>
      <c r="E276" s="139" t="s">
        <v>1349</v>
      </c>
      <c r="F276" s="139" t="s">
        <v>1350</v>
      </c>
      <c r="G276" s="139" t="s">
        <v>1311</v>
      </c>
      <c r="H276" s="139" t="s">
        <v>1268</v>
      </c>
    </row>
    <row r="277" spans="1:8">
      <c r="A277" s="139" t="s">
        <v>712</v>
      </c>
      <c r="B277" s="139">
        <v>78</v>
      </c>
      <c r="C277" s="140">
        <v>259.13600000000002</v>
      </c>
      <c r="D277" s="140">
        <v>260.39800000000002</v>
      </c>
      <c r="E277" s="139" t="s">
        <v>1351</v>
      </c>
      <c r="F277" s="139" t="s">
        <v>1352</v>
      </c>
      <c r="G277" s="139" t="s">
        <v>1311</v>
      </c>
      <c r="H277" s="139" t="s">
        <v>1268</v>
      </c>
    </row>
    <row r="278" spans="1:8">
      <c r="A278" s="139" t="s">
        <v>712</v>
      </c>
      <c r="B278" s="139">
        <v>78</v>
      </c>
      <c r="C278" s="140">
        <v>260.39800000000002</v>
      </c>
      <c r="D278" s="140">
        <v>275.30799999999999</v>
      </c>
      <c r="E278" s="139" t="s">
        <v>1353</v>
      </c>
      <c r="F278" s="139" t="s">
        <v>1354</v>
      </c>
      <c r="G278" s="139" t="s">
        <v>1311</v>
      </c>
      <c r="H278" s="139" t="s">
        <v>1268</v>
      </c>
    </row>
    <row r="279" spans="1:8">
      <c r="A279" s="139" t="s">
        <v>712</v>
      </c>
      <c r="B279" s="139">
        <v>78</v>
      </c>
      <c r="C279" s="140">
        <v>275.30799999999999</v>
      </c>
      <c r="D279" s="140">
        <v>276.47000000000003</v>
      </c>
      <c r="E279" s="139" t="s">
        <v>320</v>
      </c>
      <c r="F279" s="139" t="s">
        <v>1355</v>
      </c>
      <c r="G279" s="139" t="s">
        <v>1311</v>
      </c>
      <c r="H279" s="139" t="s">
        <v>1268</v>
      </c>
    </row>
    <row r="280" spans="1:8">
      <c r="A280" s="139" t="s">
        <v>712</v>
      </c>
      <c r="B280" s="139">
        <v>78</v>
      </c>
      <c r="C280" s="140">
        <v>275.30799999999999</v>
      </c>
      <c r="D280" s="140">
        <v>276.47000000000003</v>
      </c>
      <c r="E280" s="139" t="s">
        <v>320</v>
      </c>
      <c r="F280" s="139" t="s">
        <v>538</v>
      </c>
      <c r="G280" s="139" t="s">
        <v>1311</v>
      </c>
      <c r="H280" s="139" t="s">
        <v>1268</v>
      </c>
    </row>
    <row r="281" spans="1:8">
      <c r="A281" s="139" t="s">
        <v>712</v>
      </c>
      <c r="B281" s="139">
        <v>78</v>
      </c>
      <c r="C281" s="140">
        <v>276.47000000000003</v>
      </c>
      <c r="D281" s="140">
        <v>284.48899999999998</v>
      </c>
      <c r="E281" s="139" t="s">
        <v>1356</v>
      </c>
      <c r="F281" s="139" t="s">
        <v>1357</v>
      </c>
      <c r="G281" s="139" t="s">
        <v>1311</v>
      </c>
      <c r="H281" s="139" t="s">
        <v>1268</v>
      </c>
    </row>
    <row r="282" spans="1:8">
      <c r="A282" s="139" t="s">
        <v>712</v>
      </c>
      <c r="B282" s="139">
        <v>78</v>
      </c>
      <c r="C282" s="140">
        <v>284.48899999999998</v>
      </c>
      <c r="D282" s="140">
        <v>285.58600000000001</v>
      </c>
      <c r="E282" s="139" t="s">
        <v>1358</v>
      </c>
      <c r="F282" s="139" t="s">
        <v>1359</v>
      </c>
      <c r="G282" s="139" t="s">
        <v>1311</v>
      </c>
      <c r="H282" s="139" t="s">
        <v>1268</v>
      </c>
    </row>
    <row r="283" spans="1:8">
      <c r="A283" s="139" t="s">
        <v>712</v>
      </c>
      <c r="B283" s="139">
        <v>78</v>
      </c>
      <c r="C283" s="140">
        <v>285.58600000000001</v>
      </c>
      <c r="D283" s="140">
        <v>291.50299999999999</v>
      </c>
      <c r="E283" s="139" t="s">
        <v>1360</v>
      </c>
      <c r="F283" s="139" t="s">
        <v>1361</v>
      </c>
      <c r="G283" s="139" t="s">
        <v>1311</v>
      </c>
      <c r="H283" s="139" t="s">
        <v>1268</v>
      </c>
    </row>
    <row r="284" spans="1:8">
      <c r="A284" s="139" t="s">
        <v>712</v>
      </c>
      <c r="B284" s="139">
        <v>78</v>
      </c>
      <c r="C284" s="140">
        <v>291.50299999999999</v>
      </c>
      <c r="D284" s="140">
        <v>292.58100000000002</v>
      </c>
      <c r="E284" s="139" t="s">
        <v>1362</v>
      </c>
      <c r="F284" s="139" t="s">
        <v>1363</v>
      </c>
      <c r="G284" s="139" t="s">
        <v>1311</v>
      </c>
      <c r="H284" s="139" t="s">
        <v>1268</v>
      </c>
    </row>
    <row r="285" spans="1:8">
      <c r="A285" s="139" t="s">
        <v>712</v>
      </c>
      <c r="B285" s="139">
        <v>78</v>
      </c>
      <c r="C285" s="140">
        <v>292.58100000000002</v>
      </c>
      <c r="D285" s="140">
        <v>293.3</v>
      </c>
      <c r="E285" s="139" t="s">
        <v>1364</v>
      </c>
      <c r="F285" s="139" t="s">
        <v>1365</v>
      </c>
      <c r="G285" s="139" t="s">
        <v>1311</v>
      </c>
      <c r="H285" s="139" t="s">
        <v>1268</v>
      </c>
    </row>
    <row r="286" spans="1:8">
      <c r="A286" s="139" t="s">
        <v>712</v>
      </c>
      <c r="B286" s="139">
        <v>78</v>
      </c>
      <c r="C286" s="140">
        <v>293.3</v>
      </c>
      <c r="D286" s="140">
        <v>295.07</v>
      </c>
      <c r="E286" s="139" t="s">
        <v>1364</v>
      </c>
      <c r="F286" s="139">
        <v>293295</v>
      </c>
      <c r="G286" s="139" t="s">
        <v>1311</v>
      </c>
      <c r="H286" s="139" t="s">
        <v>1268</v>
      </c>
    </row>
    <row r="287" spans="1:8">
      <c r="A287" s="139" t="s">
        <v>712</v>
      </c>
      <c r="B287" s="139">
        <v>78</v>
      </c>
      <c r="C287" s="140">
        <v>295.07</v>
      </c>
      <c r="D287" s="140">
        <v>295.59800000000001</v>
      </c>
      <c r="E287" s="139" t="s">
        <v>1364</v>
      </c>
      <c r="F287" s="139">
        <v>295296</v>
      </c>
      <c r="G287" s="139" t="s">
        <v>1311</v>
      </c>
      <c r="H287" s="139" t="s">
        <v>1268</v>
      </c>
    </row>
    <row r="288" spans="1:8">
      <c r="A288" s="139" t="s">
        <v>712</v>
      </c>
      <c r="B288" s="139">
        <v>78</v>
      </c>
      <c r="C288" s="140">
        <v>295.59800000000001</v>
      </c>
      <c r="D288" s="140">
        <v>301.98399999999998</v>
      </c>
      <c r="E288" s="139" t="s">
        <v>1364</v>
      </c>
      <c r="F288" s="139" t="s">
        <v>1366</v>
      </c>
      <c r="G288" s="139" t="s">
        <v>1311</v>
      </c>
      <c r="H288" s="139" t="s">
        <v>1268</v>
      </c>
    </row>
    <row r="289" spans="1:8">
      <c r="A289" s="139" t="s">
        <v>712</v>
      </c>
      <c r="B289" s="139">
        <v>78</v>
      </c>
      <c r="C289" s="140">
        <v>301.98399999999998</v>
      </c>
      <c r="D289" s="140">
        <v>303.20499999999998</v>
      </c>
      <c r="E289" s="139" t="s">
        <v>1367</v>
      </c>
      <c r="F289" s="139" t="s">
        <v>1368</v>
      </c>
      <c r="G289" s="139" t="s">
        <v>1311</v>
      </c>
      <c r="H289" s="139" t="s">
        <v>1268</v>
      </c>
    </row>
    <row r="290" spans="1:8">
      <c r="A290" s="139" t="s">
        <v>712</v>
      </c>
      <c r="B290" s="139">
        <v>78</v>
      </c>
      <c r="C290" s="140">
        <v>301.98399999999998</v>
      </c>
      <c r="D290" s="140">
        <v>303.20499999999998</v>
      </c>
      <c r="E290" s="139" t="s">
        <v>1367</v>
      </c>
      <c r="F290" s="139" t="s">
        <v>1369</v>
      </c>
      <c r="G290" s="139" t="s">
        <v>1311</v>
      </c>
      <c r="H290" s="139" t="s">
        <v>1268</v>
      </c>
    </row>
    <row r="291" spans="1:8">
      <c r="A291" s="139" t="s">
        <v>712</v>
      </c>
      <c r="B291" s="139">
        <v>78</v>
      </c>
      <c r="C291" s="140">
        <v>303.20499999999998</v>
      </c>
      <c r="D291" s="140">
        <v>309.61099999999999</v>
      </c>
      <c r="E291" s="139" t="s">
        <v>1370</v>
      </c>
      <c r="F291" s="139" t="s">
        <v>1371</v>
      </c>
      <c r="G291" s="139" t="s">
        <v>1311</v>
      </c>
      <c r="H291" s="139" t="s">
        <v>1268</v>
      </c>
    </row>
    <row r="292" spans="1:8">
      <c r="A292" s="139" t="s">
        <v>712</v>
      </c>
      <c r="B292" s="139">
        <v>78</v>
      </c>
      <c r="C292" s="140">
        <v>309.61099999999999</v>
      </c>
      <c r="D292" s="140">
        <v>310.52999999999997</v>
      </c>
      <c r="E292" s="139" t="s">
        <v>1372</v>
      </c>
      <c r="F292" s="139" t="s">
        <v>1373</v>
      </c>
      <c r="G292" s="139" t="s">
        <v>1311</v>
      </c>
      <c r="H292" s="139" t="s">
        <v>1268</v>
      </c>
    </row>
    <row r="293" spans="1:8">
      <c r="A293" s="139" t="s">
        <v>712</v>
      </c>
      <c r="B293" s="139">
        <v>78</v>
      </c>
      <c r="C293" s="140">
        <v>310.52999999999997</v>
      </c>
      <c r="D293" s="140">
        <v>318.03100000000001</v>
      </c>
      <c r="E293" s="139" t="s">
        <v>1374</v>
      </c>
      <c r="F293" s="139" t="s">
        <v>1375</v>
      </c>
      <c r="G293" s="139" t="s">
        <v>1311</v>
      </c>
      <c r="H293" s="139" t="s">
        <v>1268</v>
      </c>
    </row>
    <row r="294" spans="1:8">
      <c r="A294" s="139" t="s">
        <v>712</v>
      </c>
      <c r="B294" s="139">
        <v>78</v>
      </c>
      <c r="C294" s="140">
        <v>318.03100000000001</v>
      </c>
      <c r="D294" s="140">
        <v>319.322</v>
      </c>
      <c r="E294" s="139" t="s">
        <v>1376</v>
      </c>
      <c r="F294" s="139" t="s">
        <v>1377</v>
      </c>
      <c r="G294" s="139" t="s">
        <v>1311</v>
      </c>
      <c r="H294" s="139" t="s">
        <v>1268</v>
      </c>
    </row>
    <row r="295" spans="1:8">
      <c r="A295" s="139" t="s">
        <v>712</v>
      </c>
      <c r="B295" s="139">
        <v>78</v>
      </c>
      <c r="C295" s="140">
        <v>319.322</v>
      </c>
      <c r="D295" s="140">
        <v>329.63299999999998</v>
      </c>
      <c r="E295" s="139" t="s">
        <v>1378</v>
      </c>
      <c r="F295" s="139" t="s">
        <v>1379</v>
      </c>
      <c r="G295" s="139" t="s">
        <v>1311</v>
      </c>
      <c r="H295" s="139" t="s">
        <v>1268</v>
      </c>
    </row>
    <row r="296" spans="1:8">
      <c r="A296" s="139" t="s">
        <v>712</v>
      </c>
      <c r="B296" s="139">
        <v>78</v>
      </c>
      <c r="C296" s="140">
        <v>329.63299999999998</v>
      </c>
      <c r="D296" s="140">
        <v>330.93900000000002</v>
      </c>
      <c r="E296" s="139" t="s">
        <v>1380</v>
      </c>
      <c r="F296" s="139" t="s">
        <v>1381</v>
      </c>
      <c r="G296" s="139" t="s">
        <v>1311</v>
      </c>
      <c r="H296" s="139" t="s">
        <v>1268</v>
      </c>
    </row>
    <row r="297" spans="1:8">
      <c r="A297" s="139" t="s">
        <v>712</v>
      </c>
      <c r="B297" s="139">
        <v>78</v>
      </c>
      <c r="C297" s="140">
        <v>330.93900000000002</v>
      </c>
      <c r="D297" s="140">
        <v>334.75900000000001</v>
      </c>
      <c r="E297" s="139" t="s">
        <v>1382</v>
      </c>
      <c r="F297" s="139" t="s">
        <v>1383</v>
      </c>
      <c r="G297" s="139" t="s">
        <v>1311</v>
      </c>
      <c r="H297" s="139" t="s">
        <v>1268</v>
      </c>
    </row>
    <row r="298" spans="1:8">
      <c r="A298" s="139" t="s">
        <v>712</v>
      </c>
      <c r="B298" s="139">
        <v>78</v>
      </c>
      <c r="C298" s="140">
        <v>334.75900000000001</v>
      </c>
      <c r="D298" s="140">
        <v>336.81799999999998</v>
      </c>
      <c r="E298" s="139" t="s">
        <v>348</v>
      </c>
      <c r="F298" s="139" t="s">
        <v>1384</v>
      </c>
      <c r="G298" s="139" t="s">
        <v>1311</v>
      </c>
      <c r="H298" s="139" t="s">
        <v>1268</v>
      </c>
    </row>
    <row r="299" spans="1:8">
      <c r="A299" s="139" t="s">
        <v>712</v>
      </c>
      <c r="B299" s="139">
        <v>78</v>
      </c>
      <c r="C299" s="140">
        <v>334.75900000000001</v>
      </c>
      <c r="D299" s="140">
        <v>336.81799999999998</v>
      </c>
      <c r="E299" s="139" t="s">
        <v>348</v>
      </c>
      <c r="F299" s="139" t="s">
        <v>1385</v>
      </c>
      <c r="G299" s="139" t="s">
        <v>1311</v>
      </c>
      <c r="H299" s="139" t="s">
        <v>1268</v>
      </c>
    </row>
    <row r="300" spans="1:8">
      <c r="A300" s="139" t="s">
        <v>712</v>
      </c>
      <c r="B300" s="139">
        <v>78</v>
      </c>
      <c r="C300" s="140">
        <v>336.81799999999998</v>
      </c>
      <c r="D300" s="140">
        <v>338.88</v>
      </c>
      <c r="E300" s="139" t="s">
        <v>1386</v>
      </c>
      <c r="F300" s="139" t="s">
        <v>1387</v>
      </c>
      <c r="G300" s="139" t="s">
        <v>1311</v>
      </c>
      <c r="H300" s="139" t="s">
        <v>1268</v>
      </c>
    </row>
    <row r="301" spans="1:8">
      <c r="A301" s="139" t="s">
        <v>712</v>
      </c>
      <c r="B301" s="139">
        <v>78</v>
      </c>
      <c r="C301" s="140">
        <v>336.81799999999998</v>
      </c>
      <c r="D301" s="140">
        <v>338.88</v>
      </c>
      <c r="E301" s="139" t="s">
        <v>1386</v>
      </c>
      <c r="F301" s="139" t="s">
        <v>1388</v>
      </c>
      <c r="G301" s="139" t="s">
        <v>1311</v>
      </c>
      <c r="H301" s="139" t="s">
        <v>1268</v>
      </c>
    </row>
    <row r="302" spans="1:8">
      <c r="A302" s="139" t="s">
        <v>712</v>
      </c>
      <c r="B302" s="139">
        <v>101</v>
      </c>
      <c r="C302" s="140">
        <v>717.93700000000001</v>
      </c>
      <c r="D302" s="140">
        <v>718.27099999999996</v>
      </c>
      <c r="E302" s="139" t="s">
        <v>1389</v>
      </c>
      <c r="F302" s="139" t="s">
        <v>1390</v>
      </c>
      <c r="G302" s="139" t="s">
        <v>1391</v>
      </c>
      <c r="H302" s="139" t="s">
        <v>1392</v>
      </c>
    </row>
    <row r="303" spans="1:8">
      <c r="A303" s="139" t="s">
        <v>712</v>
      </c>
      <c r="B303" s="139">
        <v>101</v>
      </c>
      <c r="C303" s="140">
        <v>718.27099999999996</v>
      </c>
      <c r="D303" s="140">
        <v>719.50400000000002</v>
      </c>
      <c r="E303" s="139" t="s">
        <v>1389</v>
      </c>
      <c r="F303" s="139" t="s">
        <v>1393</v>
      </c>
      <c r="G303" s="139" t="s">
        <v>1391</v>
      </c>
      <c r="H303" s="139" t="s">
        <v>1392</v>
      </c>
    </row>
    <row r="304" spans="1:8">
      <c r="A304" s="139" t="s">
        <v>712</v>
      </c>
      <c r="B304" s="139">
        <v>101</v>
      </c>
      <c r="C304" s="140">
        <v>719.50400000000002</v>
      </c>
      <c r="D304" s="140">
        <v>719.92200000000003</v>
      </c>
      <c r="E304" s="139" t="s">
        <v>1389</v>
      </c>
      <c r="F304" s="139" t="s">
        <v>1394</v>
      </c>
      <c r="G304" s="139" t="s">
        <v>1391</v>
      </c>
      <c r="H304" s="139" t="s">
        <v>1392</v>
      </c>
    </row>
    <row r="305" spans="1:8">
      <c r="A305" s="139" t="s">
        <v>712</v>
      </c>
      <c r="B305" s="139">
        <v>101</v>
      </c>
      <c r="C305" s="140">
        <v>719.92200000000003</v>
      </c>
      <c r="D305" s="140">
        <v>724.01700000000005</v>
      </c>
      <c r="E305" s="139" t="s">
        <v>1389</v>
      </c>
      <c r="F305" s="139" t="s">
        <v>399</v>
      </c>
      <c r="G305" s="139" t="s">
        <v>1391</v>
      </c>
      <c r="H305" s="139" t="s">
        <v>1392</v>
      </c>
    </row>
    <row r="306" spans="1:8">
      <c r="A306" s="139" t="s">
        <v>712</v>
      </c>
      <c r="B306" s="139">
        <v>101</v>
      </c>
      <c r="C306" s="140">
        <v>719.92200000000003</v>
      </c>
      <c r="D306" s="140">
        <v>724.01700000000005</v>
      </c>
      <c r="E306" s="139" t="s">
        <v>1389</v>
      </c>
      <c r="F306" s="139" t="s">
        <v>1395</v>
      </c>
      <c r="G306" s="139" t="s">
        <v>1391</v>
      </c>
      <c r="H306" s="139" t="s">
        <v>1392</v>
      </c>
    </row>
    <row r="307" spans="1:8">
      <c r="A307" s="139" t="s">
        <v>712</v>
      </c>
      <c r="B307" s="139">
        <v>101</v>
      </c>
      <c r="C307" s="140">
        <v>724.01700000000005</v>
      </c>
      <c r="D307" s="140">
        <v>726</v>
      </c>
      <c r="E307" s="139" t="s">
        <v>1396</v>
      </c>
      <c r="F307" s="139" t="s">
        <v>1397</v>
      </c>
      <c r="G307" s="139" t="s">
        <v>1391</v>
      </c>
      <c r="H307" s="139" t="s">
        <v>1392</v>
      </c>
    </row>
    <row r="308" spans="1:8">
      <c r="A308" s="139" t="s">
        <v>712</v>
      </c>
      <c r="B308" s="139">
        <v>101</v>
      </c>
      <c r="C308" s="140">
        <v>726</v>
      </c>
      <c r="D308" s="140">
        <v>747.34299999999996</v>
      </c>
      <c r="E308" s="139" t="s">
        <v>1396</v>
      </c>
      <c r="F308" s="139" t="s">
        <v>1398</v>
      </c>
      <c r="G308" s="139" t="s">
        <v>1391</v>
      </c>
      <c r="H308" s="139" t="s">
        <v>1392</v>
      </c>
    </row>
    <row r="309" spans="1:8">
      <c r="A309" s="139" t="s">
        <v>712</v>
      </c>
      <c r="B309" s="139">
        <v>101</v>
      </c>
      <c r="C309" s="140">
        <v>747.34299999999996</v>
      </c>
      <c r="D309" s="140">
        <v>749.721</v>
      </c>
      <c r="E309" s="139" t="s">
        <v>1399</v>
      </c>
      <c r="F309" s="139" t="s">
        <v>1400</v>
      </c>
      <c r="G309" s="139" t="s">
        <v>1391</v>
      </c>
      <c r="H309" s="139" t="s">
        <v>1392</v>
      </c>
    </row>
    <row r="310" spans="1:8">
      <c r="A310" s="139" t="s">
        <v>712</v>
      </c>
      <c r="B310" s="139">
        <v>101</v>
      </c>
      <c r="C310" s="140">
        <v>747.34299999999996</v>
      </c>
      <c r="D310" s="140">
        <v>749.721</v>
      </c>
      <c r="E310" s="139" t="s">
        <v>1399</v>
      </c>
      <c r="F310" s="139" t="s">
        <v>1401</v>
      </c>
      <c r="G310" s="139" t="s">
        <v>1391</v>
      </c>
      <c r="H310" s="139" t="s">
        <v>1392</v>
      </c>
    </row>
    <row r="311" spans="1:8">
      <c r="A311" s="139" t="s">
        <v>712</v>
      </c>
      <c r="B311" s="139">
        <v>101</v>
      </c>
      <c r="C311" s="140">
        <v>749.721</v>
      </c>
      <c r="D311" s="140">
        <v>794.49400000000003</v>
      </c>
      <c r="E311" s="139" t="s">
        <v>1402</v>
      </c>
      <c r="F311" s="139" t="s">
        <v>1403</v>
      </c>
      <c r="G311" s="139" t="s">
        <v>1391</v>
      </c>
      <c r="H311" s="139" t="s">
        <v>1392</v>
      </c>
    </row>
    <row r="312" spans="1:8">
      <c r="A312" s="139" t="s">
        <v>712</v>
      </c>
      <c r="B312" s="139">
        <v>101</v>
      </c>
      <c r="C312" s="140">
        <v>794.49400000000003</v>
      </c>
      <c r="D312" s="140">
        <v>796.53099999999995</v>
      </c>
      <c r="E312" s="139" t="s">
        <v>1404</v>
      </c>
      <c r="F312" s="139" t="s">
        <v>1405</v>
      </c>
      <c r="G312" s="139" t="s">
        <v>1391</v>
      </c>
      <c r="H312" s="139" t="s">
        <v>1392</v>
      </c>
    </row>
    <row r="313" spans="1:8">
      <c r="A313" s="139" t="s">
        <v>712</v>
      </c>
      <c r="B313" s="139">
        <v>101</v>
      </c>
      <c r="C313" s="140">
        <v>794.49400000000003</v>
      </c>
      <c r="D313" s="140">
        <v>796.53099999999995</v>
      </c>
      <c r="E313" s="139" t="s">
        <v>1404</v>
      </c>
      <c r="F313" s="139" t="s">
        <v>1406</v>
      </c>
      <c r="G313" s="139" t="s">
        <v>1391</v>
      </c>
      <c r="H313" s="139" t="s">
        <v>1392</v>
      </c>
    </row>
    <row r="314" spans="1:8">
      <c r="A314" s="139" t="s">
        <v>712</v>
      </c>
      <c r="B314" s="139">
        <v>101</v>
      </c>
      <c r="C314" s="140">
        <v>796.53099999999995</v>
      </c>
      <c r="D314" s="140">
        <v>841.83199999999999</v>
      </c>
      <c r="E314" s="139" t="s">
        <v>1407</v>
      </c>
      <c r="F314" s="139" t="s">
        <v>1408</v>
      </c>
      <c r="G314" s="139" t="s">
        <v>1391</v>
      </c>
      <c r="H314" s="139" t="s">
        <v>1392</v>
      </c>
    </row>
    <row r="315" spans="1:8">
      <c r="A315" s="139" t="s">
        <v>712</v>
      </c>
      <c r="B315" s="139">
        <v>101</v>
      </c>
      <c r="C315" s="140">
        <v>841.83199999999999</v>
      </c>
      <c r="D315" s="140">
        <v>843.66700000000003</v>
      </c>
      <c r="E315" s="139" t="s">
        <v>1409</v>
      </c>
      <c r="F315" s="139" t="s">
        <v>1410</v>
      </c>
      <c r="G315" s="139" t="s">
        <v>1391</v>
      </c>
      <c r="H315" s="139" t="s">
        <v>1392</v>
      </c>
    </row>
    <row r="316" spans="1:8">
      <c r="A316" s="139" t="s">
        <v>712</v>
      </c>
      <c r="B316" s="139">
        <v>101</v>
      </c>
      <c r="C316" s="140">
        <v>841.83199999999999</v>
      </c>
      <c r="D316" s="140">
        <v>843.66700000000003</v>
      </c>
      <c r="E316" s="139" t="s">
        <v>1409</v>
      </c>
      <c r="F316" s="139" t="s">
        <v>1411</v>
      </c>
      <c r="G316" s="139" t="s">
        <v>1391</v>
      </c>
      <c r="H316" s="139" t="s">
        <v>1392</v>
      </c>
    </row>
    <row r="317" spans="1:8">
      <c r="A317" s="139" t="s">
        <v>712</v>
      </c>
      <c r="B317" s="139">
        <v>101</v>
      </c>
      <c r="C317" s="140">
        <v>843.66700000000003</v>
      </c>
      <c r="D317" s="140">
        <v>890.08</v>
      </c>
      <c r="E317" s="139" t="s">
        <v>1412</v>
      </c>
      <c r="F317" s="139" t="s">
        <v>1413</v>
      </c>
      <c r="G317" s="139" t="s">
        <v>1391</v>
      </c>
      <c r="H317" s="139" t="s">
        <v>1392</v>
      </c>
    </row>
    <row r="318" spans="1:8">
      <c r="A318" s="139" t="s">
        <v>712</v>
      </c>
      <c r="B318" s="139">
        <v>101</v>
      </c>
      <c r="C318" s="140">
        <v>890.08</v>
      </c>
      <c r="D318" s="140">
        <v>892.09400000000005</v>
      </c>
      <c r="E318" s="139" t="s">
        <v>1414</v>
      </c>
      <c r="F318" s="139" t="s">
        <v>1415</v>
      </c>
      <c r="G318" s="139" t="s">
        <v>1391</v>
      </c>
      <c r="H318" s="139" t="s">
        <v>1392</v>
      </c>
    </row>
    <row r="319" spans="1:8">
      <c r="A319" s="139" t="s">
        <v>712</v>
      </c>
      <c r="B319" s="139">
        <v>101</v>
      </c>
      <c r="C319" s="140">
        <v>890.08</v>
      </c>
      <c r="D319" s="140">
        <v>892.09400000000005</v>
      </c>
      <c r="E319" s="139" t="s">
        <v>1414</v>
      </c>
      <c r="F319" s="139" t="s">
        <v>1416</v>
      </c>
      <c r="G319" s="139" t="s">
        <v>1391</v>
      </c>
      <c r="H319" s="139" t="s">
        <v>1392</v>
      </c>
    </row>
    <row r="320" spans="1:8">
      <c r="A320" s="139" t="s">
        <v>712</v>
      </c>
      <c r="B320" s="139">
        <v>101</v>
      </c>
      <c r="C320" s="140">
        <v>892.09400000000005</v>
      </c>
      <c r="D320" s="140">
        <v>937.95899999999995</v>
      </c>
      <c r="E320" s="139" t="s">
        <v>1417</v>
      </c>
      <c r="F320" s="139" t="s">
        <v>1418</v>
      </c>
      <c r="G320" s="139" t="s">
        <v>1391</v>
      </c>
      <c r="H320" s="139" t="s">
        <v>1392</v>
      </c>
    </row>
    <row r="321" spans="1:8">
      <c r="A321" s="139" t="s">
        <v>712</v>
      </c>
      <c r="B321" s="139">
        <v>101</v>
      </c>
      <c r="C321" s="140">
        <v>937.95899999999995</v>
      </c>
      <c r="D321" s="140">
        <v>940.71400000000006</v>
      </c>
      <c r="E321" s="139" t="s">
        <v>1419</v>
      </c>
      <c r="F321" s="139" t="s">
        <v>1420</v>
      </c>
      <c r="G321" s="139" t="s">
        <v>1391</v>
      </c>
      <c r="H321" s="139" t="s">
        <v>1392</v>
      </c>
    </row>
    <row r="322" spans="1:8">
      <c r="A322" s="139" t="s">
        <v>712</v>
      </c>
      <c r="B322" s="139">
        <v>101</v>
      </c>
      <c r="C322" s="140">
        <v>937.95899999999995</v>
      </c>
      <c r="D322" s="140">
        <v>940.71400000000006</v>
      </c>
      <c r="E322" s="139" t="s">
        <v>1419</v>
      </c>
      <c r="F322" s="139" t="s">
        <v>400</v>
      </c>
      <c r="G322" s="139" t="s">
        <v>1391</v>
      </c>
      <c r="H322" s="139" t="s">
        <v>1392</v>
      </c>
    </row>
    <row r="323" spans="1:8">
      <c r="A323" s="139" t="s">
        <v>712</v>
      </c>
      <c r="B323" s="139">
        <v>101</v>
      </c>
      <c r="C323" s="140">
        <v>940.71400000000006</v>
      </c>
      <c r="D323" s="140">
        <v>987.22199999999998</v>
      </c>
      <c r="E323" s="139" t="s">
        <v>1421</v>
      </c>
      <c r="F323" s="139" t="s">
        <v>1422</v>
      </c>
      <c r="G323" s="139" t="s">
        <v>1391</v>
      </c>
      <c r="H323" s="139" t="s">
        <v>1392</v>
      </c>
    </row>
    <row r="324" spans="1:8">
      <c r="A324" s="139" t="s">
        <v>712</v>
      </c>
      <c r="B324" s="139">
        <v>101</v>
      </c>
      <c r="C324" s="140">
        <v>987.22199999999998</v>
      </c>
      <c r="D324" s="140">
        <v>989.50800000000004</v>
      </c>
      <c r="E324" s="139" t="s">
        <v>1423</v>
      </c>
      <c r="F324" s="139" t="s">
        <v>1424</v>
      </c>
      <c r="G324" s="139" t="s">
        <v>1391</v>
      </c>
      <c r="H324" s="139" t="s">
        <v>1392</v>
      </c>
    </row>
    <row r="325" spans="1:8">
      <c r="A325" s="139" t="s">
        <v>712</v>
      </c>
      <c r="B325" s="139">
        <v>101</v>
      </c>
      <c r="C325" s="140">
        <v>987.22199999999998</v>
      </c>
      <c r="D325" s="140">
        <v>989.50800000000004</v>
      </c>
      <c r="E325" s="139" t="s">
        <v>1423</v>
      </c>
      <c r="F325" s="139" t="s">
        <v>1425</v>
      </c>
      <c r="G325" s="139" t="s">
        <v>1391</v>
      </c>
      <c r="H325" s="139" t="s">
        <v>1392</v>
      </c>
    </row>
    <row r="326" spans="1:8">
      <c r="A326" s="139" t="s">
        <v>712</v>
      </c>
      <c r="B326" s="139">
        <v>101</v>
      </c>
      <c r="C326" s="140">
        <v>989.50800000000004</v>
      </c>
      <c r="D326" s="140">
        <v>1008.2859999999999</v>
      </c>
      <c r="E326" s="139" t="s">
        <v>1426</v>
      </c>
      <c r="F326" s="139" t="s">
        <v>1427</v>
      </c>
      <c r="G326" s="139" t="s">
        <v>1391</v>
      </c>
      <c r="H326" s="139" t="s">
        <v>1392</v>
      </c>
    </row>
    <row r="327" spans="1:8">
      <c r="A327" s="139" t="s">
        <v>712</v>
      </c>
      <c r="B327" s="139">
        <v>101</v>
      </c>
      <c r="C327" s="140">
        <v>1008.2859999999999</v>
      </c>
      <c r="D327" s="140">
        <v>1040.482</v>
      </c>
      <c r="E327" s="139" t="s">
        <v>1426</v>
      </c>
      <c r="F327" s="139" t="s">
        <v>1428</v>
      </c>
      <c r="G327" s="139" t="s">
        <v>1391</v>
      </c>
      <c r="H327" s="139" t="s">
        <v>1392</v>
      </c>
    </row>
    <row r="328" spans="1:8">
      <c r="A328" s="139" t="s">
        <v>712</v>
      </c>
      <c r="B328" s="139">
        <v>101</v>
      </c>
      <c r="C328" s="140">
        <v>1040.482</v>
      </c>
      <c r="D328" s="140">
        <v>1042.4680000000001</v>
      </c>
      <c r="E328" s="139" t="s">
        <v>1429</v>
      </c>
      <c r="F328" s="139" t="s">
        <v>1430</v>
      </c>
      <c r="G328" s="139" t="s">
        <v>1391</v>
      </c>
      <c r="H328" s="139" t="s">
        <v>1392</v>
      </c>
    </row>
    <row r="329" spans="1:8">
      <c r="A329" s="139" t="s">
        <v>712</v>
      </c>
      <c r="B329" s="139">
        <v>101</v>
      </c>
      <c r="C329" s="140">
        <v>1040.482</v>
      </c>
      <c r="D329" s="140">
        <v>1042.4680000000001</v>
      </c>
      <c r="E329" s="139" t="s">
        <v>1429</v>
      </c>
      <c r="F329" s="139" t="s">
        <v>1431</v>
      </c>
      <c r="G329" s="139" t="s">
        <v>1391</v>
      </c>
      <c r="H329" s="139" t="s">
        <v>1392</v>
      </c>
    </row>
    <row r="330" spans="1:8">
      <c r="A330" s="139" t="s">
        <v>712</v>
      </c>
      <c r="B330" s="139">
        <v>101</v>
      </c>
      <c r="C330" s="140">
        <v>1042.4680000000001</v>
      </c>
      <c r="D330" s="140">
        <v>1097.702</v>
      </c>
      <c r="E330" s="139" t="s">
        <v>1432</v>
      </c>
      <c r="F330" s="139" t="s">
        <v>1433</v>
      </c>
      <c r="G330" s="139" t="s">
        <v>1391</v>
      </c>
      <c r="H330" s="139" t="s">
        <v>1392</v>
      </c>
    </row>
    <row r="331" spans="1:8">
      <c r="A331" s="139" t="s">
        <v>712</v>
      </c>
      <c r="B331" s="139">
        <v>101</v>
      </c>
      <c r="C331" s="140">
        <v>1097.702</v>
      </c>
      <c r="D331" s="140">
        <v>1099.663</v>
      </c>
      <c r="E331" s="139" t="s">
        <v>1434</v>
      </c>
      <c r="F331" s="139" t="s">
        <v>1435</v>
      </c>
      <c r="G331" s="139" t="s">
        <v>1391</v>
      </c>
      <c r="H331" s="139" t="s">
        <v>1392</v>
      </c>
    </row>
    <row r="332" spans="1:8">
      <c r="A332" s="139" t="s">
        <v>712</v>
      </c>
      <c r="B332" s="139">
        <v>101</v>
      </c>
      <c r="C332" s="140">
        <v>1097.702</v>
      </c>
      <c r="D332" s="140">
        <v>1099.663</v>
      </c>
      <c r="E332" s="139" t="s">
        <v>1434</v>
      </c>
      <c r="F332" s="139" t="s">
        <v>1436</v>
      </c>
      <c r="G332" s="139" t="s">
        <v>1391</v>
      </c>
      <c r="H332" s="139" t="s">
        <v>1392</v>
      </c>
    </row>
    <row r="333" spans="1:8">
      <c r="A333" s="139" t="s">
        <v>712</v>
      </c>
      <c r="B333" s="139">
        <v>101</v>
      </c>
      <c r="C333" s="140">
        <v>1099.663</v>
      </c>
      <c r="D333" s="140">
        <v>1142.702</v>
      </c>
      <c r="E333" s="139" t="s">
        <v>1437</v>
      </c>
      <c r="F333" s="139" t="s">
        <v>1438</v>
      </c>
      <c r="G333" s="139" t="s">
        <v>1391</v>
      </c>
      <c r="H333" s="139" t="s">
        <v>1392</v>
      </c>
    </row>
    <row r="334" spans="1:8">
      <c r="A334" s="139" t="s">
        <v>712</v>
      </c>
      <c r="B334" s="139">
        <v>101</v>
      </c>
      <c r="C334" s="140">
        <v>1142.702</v>
      </c>
      <c r="D334" s="140">
        <v>1144.771</v>
      </c>
      <c r="E334" s="139" t="s">
        <v>465</v>
      </c>
      <c r="F334" s="139" t="s">
        <v>1439</v>
      </c>
      <c r="G334" s="139" t="s">
        <v>1391</v>
      </c>
      <c r="H334" s="139" t="s">
        <v>1392</v>
      </c>
    </row>
    <row r="335" spans="1:8">
      <c r="A335" s="139" t="s">
        <v>712</v>
      </c>
      <c r="B335" s="139">
        <v>101</v>
      </c>
      <c r="C335" s="140">
        <v>1142.702</v>
      </c>
      <c r="D335" s="140">
        <v>1144.771</v>
      </c>
      <c r="E335" s="139" t="s">
        <v>465</v>
      </c>
      <c r="F335" s="139" t="s">
        <v>494</v>
      </c>
      <c r="G335" s="139" t="s">
        <v>1391</v>
      </c>
      <c r="H335" s="139" t="s">
        <v>1392</v>
      </c>
    </row>
    <row r="336" spans="1:8">
      <c r="A336" s="139" t="s">
        <v>712</v>
      </c>
      <c r="B336" s="139">
        <v>101</v>
      </c>
      <c r="C336" s="140">
        <v>1144.771</v>
      </c>
      <c r="D336" s="140">
        <v>1185.557</v>
      </c>
      <c r="E336" s="139" t="s">
        <v>1440</v>
      </c>
      <c r="F336" s="139" t="s">
        <v>1441</v>
      </c>
      <c r="G336" s="139" t="s">
        <v>1391</v>
      </c>
      <c r="H336" s="139" t="s">
        <v>1392</v>
      </c>
    </row>
    <row r="337" spans="1:8">
      <c r="A337" s="139" t="s">
        <v>712</v>
      </c>
      <c r="B337" s="139">
        <v>101</v>
      </c>
      <c r="C337" s="140">
        <v>1185.557</v>
      </c>
      <c r="D337" s="140">
        <v>1187.587</v>
      </c>
      <c r="E337" s="139" t="s">
        <v>1442</v>
      </c>
      <c r="F337" s="139" t="s">
        <v>1443</v>
      </c>
      <c r="G337" s="139" t="s">
        <v>1391</v>
      </c>
      <c r="H337" s="139" t="s">
        <v>1392</v>
      </c>
    </row>
    <row r="338" spans="1:8">
      <c r="A338" s="139" t="s">
        <v>712</v>
      </c>
      <c r="B338" s="139">
        <v>101</v>
      </c>
      <c r="C338" s="140">
        <v>1185.557</v>
      </c>
      <c r="D338" s="140">
        <v>1187.587</v>
      </c>
      <c r="E338" s="139" t="s">
        <v>1442</v>
      </c>
      <c r="F338" s="139" t="s">
        <v>1444</v>
      </c>
      <c r="G338" s="139" t="s">
        <v>1391</v>
      </c>
      <c r="H338" s="139" t="s">
        <v>1392</v>
      </c>
    </row>
    <row r="339" spans="1:8">
      <c r="A339" s="139" t="s">
        <v>712</v>
      </c>
      <c r="B339" s="139">
        <v>101</v>
      </c>
      <c r="C339" s="140">
        <v>1187.587</v>
      </c>
      <c r="D339" s="140">
        <v>1238.712</v>
      </c>
      <c r="E339" s="139" t="s">
        <v>1445</v>
      </c>
      <c r="F339" s="139" t="s">
        <v>1446</v>
      </c>
      <c r="G339" s="139" t="s">
        <v>1391</v>
      </c>
      <c r="H339" s="139" t="s">
        <v>1392</v>
      </c>
    </row>
    <row r="340" spans="1:8">
      <c r="A340" s="139" t="s">
        <v>712</v>
      </c>
      <c r="B340" s="139">
        <v>101</v>
      </c>
      <c r="C340" s="140">
        <v>1238.712</v>
      </c>
      <c r="D340" s="140">
        <v>1241.008</v>
      </c>
      <c r="E340" s="139" t="s">
        <v>1447</v>
      </c>
      <c r="F340" s="139" t="s">
        <v>1448</v>
      </c>
      <c r="G340" s="139" t="s">
        <v>1391</v>
      </c>
      <c r="H340" s="139" t="s">
        <v>1392</v>
      </c>
    </row>
    <row r="341" spans="1:8">
      <c r="A341" s="139" t="s">
        <v>712</v>
      </c>
      <c r="B341" s="139">
        <v>101</v>
      </c>
      <c r="C341" s="140">
        <v>1238.712</v>
      </c>
      <c r="D341" s="140">
        <v>1241.008</v>
      </c>
      <c r="E341" s="139" t="s">
        <v>1447</v>
      </c>
      <c r="F341" s="139" t="s">
        <v>1449</v>
      </c>
      <c r="G341" s="139" t="s">
        <v>1391</v>
      </c>
      <c r="H341" s="139" t="s">
        <v>1392</v>
      </c>
    </row>
    <row r="342" spans="1:8">
      <c r="A342" s="139" t="s">
        <v>712</v>
      </c>
      <c r="B342" s="139">
        <v>101</v>
      </c>
      <c r="C342" s="140">
        <v>1241.008</v>
      </c>
      <c r="D342" s="140">
        <v>1290.7059999999999</v>
      </c>
      <c r="E342" s="139" t="s">
        <v>1450</v>
      </c>
      <c r="F342" s="139" t="s">
        <v>1451</v>
      </c>
      <c r="G342" s="139" t="s">
        <v>1391</v>
      </c>
      <c r="H342" s="139" t="s">
        <v>1392</v>
      </c>
    </row>
    <row r="343" spans="1:8">
      <c r="A343" s="139" t="s">
        <v>712</v>
      </c>
      <c r="B343" s="139">
        <v>101</v>
      </c>
      <c r="C343" s="140">
        <v>1290.7059999999999</v>
      </c>
      <c r="D343" s="140">
        <v>1292.7239999999999</v>
      </c>
      <c r="E343" s="139" t="s">
        <v>466</v>
      </c>
      <c r="F343" s="139" t="s">
        <v>1452</v>
      </c>
      <c r="G343" s="139" t="s">
        <v>1391</v>
      </c>
      <c r="H343" s="139" t="s">
        <v>1392</v>
      </c>
    </row>
    <row r="344" spans="1:8">
      <c r="A344" s="139" t="s">
        <v>712</v>
      </c>
      <c r="B344" s="139">
        <v>101</v>
      </c>
      <c r="C344" s="140">
        <v>1290.7059999999999</v>
      </c>
      <c r="D344" s="140">
        <v>1292.7239999999999</v>
      </c>
      <c r="E344" s="139" t="s">
        <v>466</v>
      </c>
      <c r="F344" s="139" t="s">
        <v>1453</v>
      </c>
      <c r="G344" s="139" t="s">
        <v>1391</v>
      </c>
      <c r="H344" s="139" t="s">
        <v>1392</v>
      </c>
    </row>
    <row r="345" spans="1:8">
      <c r="A345" s="139" t="s">
        <v>712</v>
      </c>
      <c r="B345" s="139">
        <v>101</v>
      </c>
      <c r="C345" s="140">
        <v>1292.7239999999999</v>
      </c>
      <c r="D345" s="140">
        <v>1345.366</v>
      </c>
      <c r="E345" s="139" t="s">
        <v>1454</v>
      </c>
      <c r="F345" s="139" t="s">
        <v>1455</v>
      </c>
      <c r="G345" s="139" t="s">
        <v>1391</v>
      </c>
      <c r="H345" s="139" t="s">
        <v>1392</v>
      </c>
    </row>
    <row r="346" spans="1:8">
      <c r="A346" s="139" t="s">
        <v>712</v>
      </c>
      <c r="B346" s="139">
        <v>101</v>
      </c>
      <c r="C346" s="140">
        <v>1345.366</v>
      </c>
      <c r="D346" s="140">
        <v>1347.146</v>
      </c>
      <c r="E346" s="139" t="s">
        <v>1456</v>
      </c>
      <c r="F346" s="139" t="s">
        <v>1457</v>
      </c>
      <c r="G346" s="139" t="s">
        <v>1391</v>
      </c>
      <c r="H346" s="139" t="s">
        <v>1392</v>
      </c>
    </row>
    <row r="347" spans="1:8">
      <c r="A347" s="139" t="s">
        <v>712</v>
      </c>
      <c r="B347" s="139">
        <v>101</v>
      </c>
      <c r="C347" s="140">
        <v>1345.366</v>
      </c>
      <c r="D347" s="140">
        <v>1347.146</v>
      </c>
      <c r="E347" s="139" t="s">
        <v>1456</v>
      </c>
      <c r="F347" s="139" t="s">
        <v>1458</v>
      </c>
      <c r="G347" s="139" t="s">
        <v>1391</v>
      </c>
      <c r="H347" s="139" t="s">
        <v>1392</v>
      </c>
    </row>
    <row r="348" spans="1:8">
      <c r="A348" s="139" t="s">
        <v>712</v>
      </c>
      <c r="B348" s="139">
        <v>101</v>
      </c>
      <c r="C348" s="140">
        <v>1347.146</v>
      </c>
      <c r="D348" s="140">
        <v>1399.7339999999999</v>
      </c>
      <c r="E348" s="139" t="s">
        <v>1459</v>
      </c>
      <c r="F348" s="139" t="s">
        <v>1460</v>
      </c>
      <c r="G348" s="139" t="s">
        <v>1391</v>
      </c>
      <c r="H348" s="139" t="s">
        <v>1392</v>
      </c>
    </row>
    <row r="349" spans="1:8">
      <c r="A349" s="139" t="s">
        <v>712</v>
      </c>
      <c r="B349" s="139">
        <v>101</v>
      </c>
      <c r="C349" s="140">
        <v>1399.7339999999999</v>
      </c>
      <c r="D349" s="140">
        <v>1401.8109999999999</v>
      </c>
      <c r="E349" s="139" t="s">
        <v>1461</v>
      </c>
      <c r="F349" s="139" t="s">
        <v>1462</v>
      </c>
      <c r="G349" s="139" t="s">
        <v>1391</v>
      </c>
      <c r="H349" s="139" t="s">
        <v>1392</v>
      </c>
    </row>
    <row r="350" spans="1:8">
      <c r="A350" s="139" t="s">
        <v>712</v>
      </c>
      <c r="B350" s="139">
        <v>101</v>
      </c>
      <c r="C350" s="140">
        <v>1399.7339999999999</v>
      </c>
      <c r="D350" s="140">
        <v>1401.8109999999999</v>
      </c>
      <c r="E350" s="139" t="s">
        <v>1461</v>
      </c>
      <c r="F350" s="139" t="s">
        <v>1463</v>
      </c>
      <c r="G350" s="139" t="s">
        <v>1391</v>
      </c>
      <c r="H350" s="139" t="s">
        <v>1392</v>
      </c>
    </row>
    <row r="351" spans="1:8">
      <c r="A351" s="139" t="s">
        <v>712</v>
      </c>
      <c r="B351" s="139">
        <v>101</v>
      </c>
      <c r="C351" s="140">
        <v>1401.8109999999999</v>
      </c>
      <c r="D351" s="140">
        <v>1434.83</v>
      </c>
      <c r="E351" s="139" t="s">
        <v>1464</v>
      </c>
      <c r="F351" s="139" t="s">
        <v>284</v>
      </c>
      <c r="G351" s="139" t="s">
        <v>1391</v>
      </c>
      <c r="H351" s="139" t="s">
        <v>1392</v>
      </c>
    </row>
    <row r="352" spans="1:8">
      <c r="A352" s="139" t="s">
        <v>712</v>
      </c>
      <c r="B352" s="139">
        <v>101</v>
      </c>
      <c r="C352" s="140">
        <v>1434.83</v>
      </c>
      <c r="D352" s="140">
        <v>1436.7760000000001</v>
      </c>
      <c r="E352" s="139" t="s">
        <v>1465</v>
      </c>
      <c r="F352" s="139" t="s">
        <v>1466</v>
      </c>
      <c r="G352" s="139" t="s">
        <v>1391</v>
      </c>
      <c r="H352" s="139" t="s">
        <v>1392</v>
      </c>
    </row>
    <row r="353" spans="1:8">
      <c r="A353" s="139" t="s">
        <v>712</v>
      </c>
      <c r="B353" s="139">
        <v>101</v>
      </c>
      <c r="C353" s="140">
        <v>1434.83</v>
      </c>
      <c r="D353" s="140">
        <v>1436.7760000000001</v>
      </c>
      <c r="E353" s="139" t="s">
        <v>1465</v>
      </c>
      <c r="F353" s="139" t="s">
        <v>1467</v>
      </c>
      <c r="G353" s="139" t="s">
        <v>1391</v>
      </c>
      <c r="H353" s="139" t="s">
        <v>1392</v>
      </c>
    </row>
    <row r="354" spans="1:8">
      <c r="A354" s="139" t="s">
        <v>712</v>
      </c>
      <c r="B354" s="139">
        <v>101</v>
      </c>
      <c r="C354" s="140">
        <v>1436.7760000000001</v>
      </c>
      <c r="D354" s="140">
        <v>1471.0350000000001</v>
      </c>
      <c r="E354" s="139" t="s">
        <v>1468</v>
      </c>
      <c r="F354" s="139" t="s">
        <v>1469</v>
      </c>
      <c r="G354" s="139" t="s">
        <v>1391</v>
      </c>
      <c r="H354" s="139" t="s">
        <v>1392</v>
      </c>
    </row>
    <row r="355" spans="1:8">
      <c r="A355" s="139" t="s">
        <v>712</v>
      </c>
      <c r="B355" s="139">
        <v>101</v>
      </c>
      <c r="C355" s="140">
        <v>1471.0350000000001</v>
      </c>
      <c r="D355" s="140">
        <v>1473.0119999999999</v>
      </c>
      <c r="E355" s="139" t="s">
        <v>503</v>
      </c>
      <c r="F355" s="139" t="s">
        <v>1470</v>
      </c>
      <c r="G355" s="139" t="s">
        <v>1391</v>
      </c>
      <c r="H355" s="139" t="s">
        <v>1392</v>
      </c>
    </row>
    <row r="356" spans="1:8">
      <c r="A356" s="139" t="s">
        <v>712</v>
      </c>
      <c r="B356" s="139">
        <v>101</v>
      </c>
      <c r="C356" s="140">
        <v>1471.0350000000001</v>
      </c>
      <c r="D356" s="140">
        <v>1473.0119999999999</v>
      </c>
      <c r="E356" s="139" t="s">
        <v>503</v>
      </c>
      <c r="F356" s="139" t="s">
        <v>1471</v>
      </c>
      <c r="G356" s="139" t="s">
        <v>1391</v>
      </c>
      <c r="H356" s="139" t="s">
        <v>1392</v>
      </c>
    </row>
    <row r="357" spans="1:8">
      <c r="A357" s="139" t="s">
        <v>712</v>
      </c>
      <c r="B357" s="139">
        <v>101</v>
      </c>
      <c r="C357" s="140">
        <v>1473.0119999999999</v>
      </c>
      <c r="D357" s="140">
        <v>1524.9829999999999</v>
      </c>
      <c r="E357" s="139" t="s">
        <v>1472</v>
      </c>
      <c r="F357" s="139" t="s">
        <v>405</v>
      </c>
      <c r="G357" s="139" t="s">
        <v>1391</v>
      </c>
      <c r="H357" s="139" t="s">
        <v>1392</v>
      </c>
    </row>
    <row r="358" spans="1:8">
      <c r="A358" s="139" t="s">
        <v>712</v>
      </c>
      <c r="B358" s="139">
        <v>102</v>
      </c>
      <c r="C358" s="140">
        <v>6.3E-2</v>
      </c>
      <c r="D358" s="140">
        <v>1.901</v>
      </c>
      <c r="E358" s="139" t="s">
        <v>1473</v>
      </c>
      <c r="F358" s="139" t="s">
        <v>1474</v>
      </c>
      <c r="G358" s="139" t="s">
        <v>1475</v>
      </c>
      <c r="H358" s="139" t="s">
        <v>1476</v>
      </c>
    </row>
    <row r="359" spans="1:8">
      <c r="A359" s="139" t="s">
        <v>712</v>
      </c>
      <c r="B359" s="139">
        <v>102</v>
      </c>
      <c r="C359" s="140">
        <v>6.3E-2</v>
      </c>
      <c r="D359" s="140">
        <v>1.901</v>
      </c>
      <c r="E359" s="139" t="s">
        <v>1473</v>
      </c>
      <c r="F359" s="139" t="s">
        <v>1477</v>
      </c>
      <c r="G359" s="139" t="s">
        <v>1475</v>
      </c>
      <c r="H359" s="139" t="s">
        <v>1476</v>
      </c>
    </row>
    <row r="360" spans="1:8">
      <c r="A360" s="139" t="s">
        <v>712</v>
      </c>
      <c r="B360" s="139">
        <v>102</v>
      </c>
      <c r="C360" s="140">
        <v>1.901</v>
      </c>
      <c r="D360" s="140">
        <v>44.243000000000002</v>
      </c>
      <c r="E360" s="139" t="s">
        <v>1478</v>
      </c>
      <c r="F360" s="139" t="s">
        <v>1479</v>
      </c>
      <c r="G360" s="139" t="s">
        <v>1475</v>
      </c>
      <c r="H360" s="139" t="s">
        <v>1476</v>
      </c>
    </row>
    <row r="361" spans="1:8">
      <c r="A361" s="139" t="s">
        <v>712</v>
      </c>
      <c r="B361" s="139">
        <v>102</v>
      </c>
      <c r="C361" s="140">
        <v>44.243000000000002</v>
      </c>
      <c r="D361" s="140">
        <v>46.752000000000002</v>
      </c>
      <c r="E361" s="139" t="s">
        <v>1478</v>
      </c>
      <c r="F361" s="139" t="s">
        <v>1480</v>
      </c>
      <c r="G361" s="139" t="s">
        <v>1475</v>
      </c>
      <c r="H361" s="139" t="s">
        <v>1476</v>
      </c>
    </row>
    <row r="362" spans="1:8">
      <c r="A362" s="139" t="s">
        <v>712</v>
      </c>
      <c r="B362" s="139">
        <v>102</v>
      </c>
      <c r="C362" s="140">
        <v>46.752000000000002</v>
      </c>
      <c r="D362" s="140">
        <v>50.84</v>
      </c>
      <c r="E362" s="139" t="s">
        <v>1481</v>
      </c>
      <c r="F362" s="139" t="s">
        <v>1482</v>
      </c>
      <c r="G362" s="139" t="s">
        <v>1475</v>
      </c>
      <c r="H362" s="139" t="s">
        <v>1476</v>
      </c>
    </row>
    <row r="363" spans="1:8">
      <c r="A363" s="139" t="s">
        <v>712</v>
      </c>
      <c r="B363" s="139">
        <v>102</v>
      </c>
      <c r="C363" s="140">
        <v>50.84</v>
      </c>
      <c r="D363" s="140">
        <v>52.296999999999997</v>
      </c>
      <c r="E363" s="139" t="s">
        <v>1481</v>
      </c>
      <c r="F363" s="139" t="s">
        <v>1483</v>
      </c>
      <c r="G363" s="139" t="s">
        <v>1475</v>
      </c>
      <c r="H363" s="139" t="s">
        <v>1476</v>
      </c>
    </row>
    <row r="364" spans="1:8">
      <c r="A364" s="139" t="s">
        <v>712</v>
      </c>
      <c r="B364" s="139">
        <v>103</v>
      </c>
      <c r="C364" s="140">
        <v>1524.9829999999999</v>
      </c>
      <c r="D364" s="140">
        <v>1527.52</v>
      </c>
      <c r="E364" s="139" t="s">
        <v>1484</v>
      </c>
      <c r="F364" s="139" t="s">
        <v>1485</v>
      </c>
      <c r="G364" s="139" t="s">
        <v>714</v>
      </c>
      <c r="H364" s="139" t="s">
        <v>1476</v>
      </c>
    </row>
    <row r="365" spans="1:8">
      <c r="A365" s="139" t="s">
        <v>712</v>
      </c>
      <c r="B365" s="139">
        <v>103</v>
      </c>
      <c r="C365" s="140">
        <v>1525.184</v>
      </c>
      <c r="D365" s="140">
        <v>1527.52</v>
      </c>
      <c r="E365" s="139" t="s">
        <v>1484</v>
      </c>
      <c r="F365" s="139" t="s">
        <v>1486</v>
      </c>
      <c r="G365" s="139" t="s">
        <v>714</v>
      </c>
      <c r="H365" s="139" t="s">
        <v>1476</v>
      </c>
    </row>
    <row r="366" spans="1:8">
      <c r="A366" s="139" t="s">
        <v>712</v>
      </c>
      <c r="B366" s="139">
        <v>103</v>
      </c>
      <c r="C366" s="140">
        <v>1527.52</v>
      </c>
      <c r="D366" s="140">
        <v>1538.921</v>
      </c>
      <c r="E366" s="139" t="s">
        <v>1487</v>
      </c>
      <c r="F366" s="139" t="s">
        <v>1488</v>
      </c>
      <c r="G366" s="139" t="s">
        <v>714</v>
      </c>
      <c r="H366" s="139" t="s">
        <v>1476</v>
      </c>
    </row>
    <row r="367" spans="1:8">
      <c r="A367" s="139" t="s">
        <v>712</v>
      </c>
      <c r="B367" s="139">
        <v>103</v>
      </c>
      <c r="C367" s="140">
        <v>1538.921</v>
      </c>
      <c r="D367" s="140">
        <v>1541.0340000000001</v>
      </c>
      <c r="E367" s="139" t="s">
        <v>1489</v>
      </c>
      <c r="F367" s="139" t="s">
        <v>1490</v>
      </c>
      <c r="G367" s="139" t="s">
        <v>714</v>
      </c>
      <c r="H367" s="139" t="s">
        <v>1476</v>
      </c>
    </row>
    <row r="368" spans="1:8">
      <c r="A368" s="139" t="s">
        <v>712</v>
      </c>
      <c r="B368" s="139">
        <v>103</v>
      </c>
      <c r="C368" s="140">
        <v>1541.0340000000001</v>
      </c>
      <c r="D368" s="140">
        <v>1585.672</v>
      </c>
      <c r="E368" s="139" t="s">
        <v>1491</v>
      </c>
      <c r="F368" s="139" t="s">
        <v>290</v>
      </c>
      <c r="G368" s="139" t="s">
        <v>714</v>
      </c>
      <c r="H368" s="139" t="s">
        <v>1476</v>
      </c>
    </row>
    <row r="369" spans="1:8">
      <c r="A369" s="139" t="s">
        <v>712</v>
      </c>
      <c r="B369" s="139">
        <v>103</v>
      </c>
      <c r="C369" s="140">
        <v>1585.672</v>
      </c>
      <c r="D369" s="140">
        <v>1587.8</v>
      </c>
      <c r="E369" s="139" t="s">
        <v>1492</v>
      </c>
      <c r="F369" s="139" t="s">
        <v>1493</v>
      </c>
      <c r="G369" s="139" t="s">
        <v>714</v>
      </c>
      <c r="H369" s="139" t="s">
        <v>1476</v>
      </c>
    </row>
    <row r="370" spans="1:8">
      <c r="A370" s="139" t="s">
        <v>712</v>
      </c>
      <c r="B370" s="139">
        <v>103</v>
      </c>
      <c r="C370" s="140">
        <v>1585.672</v>
      </c>
      <c r="D370" s="140">
        <v>1587.8</v>
      </c>
      <c r="E370" s="139" t="s">
        <v>1492</v>
      </c>
      <c r="F370" s="139" t="s">
        <v>1494</v>
      </c>
      <c r="G370" s="139" t="s">
        <v>714</v>
      </c>
      <c r="H370" s="139" t="s">
        <v>1476</v>
      </c>
    </row>
    <row r="371" spans="1:8">
      <c r="A371" s="139" t="s">
        <v>712</v>
      </c>
      <c r="B371" s="139">
        <v>103</v>
      </c>
      <c r="C371" s="140">
        <v>1587.8</v>
      </c>
      <c r="D371" s="140">
        <v>1643.8</v>
      </c>
      <c r="E371" s="139" t="s">
        <v>236</v>
      </c>
      <c r="F371" s="139" t="s">
        <v>296</v>
      </c>
      <c r="G371" s="139" t="s">
        <v>714</v>
      </c>
      <c r="H371" s="139" t="s">
        <v>1476</v>
      </c>
    </row>
    <row r="372" spans="1:8">
      <c r="A372" s="139" t="s">
        <v>712</v>
      </c>
      <c r="B372" s="139">
        <v>103</v>
      </c>
      <c r="C372" s="140">
        <v>1643.8</v>
      </c>
      <c r="D372" s="140">
        <v>1645.895</v>
      </c>
      <c r="E372" s="139" t="s">
        <v>1495</v>
      </c>
      <c r="F372" s="139" t="s">
        <v>1496</v>
      </c>
      <c r="G372" s="139" t="s">
        <v>714</v>
      </c>
      <c r="H372" s="139" t="s">
        <v>1476</v>
      </c>
    </row>
    <row r="373" spans="1:8">
      <c r="A373" s="139" t="s">
        <v>712</v>
      </c>
      <c r="B373" s="139">
        <v>103</v>
      </c>
      <c r="C373" s="140">
        <v>1643.8</v>
      </c>
      <c r="D373" s="140">
        <v>1645.895</v>
      </c>
      <c r="E373" s="139" t="s">
        <v>1495</v>
      </c>
      <c r="F373" s="139" t="s">
        <v>1497</v>
      </c>
      <c r="G373" s="139" t="s">
        <v>714</v>
      </c>
      <c r="H373" s="139" t="s">
        <v>1476</v>
      </c>
    </row>
    <row r="374" spans="1:8">
      <c r="A374" s="139" t="s">
        <v>712</v>
      </c>
      <c r="B374" s="139">
        <v>103</v>
      </c>
      <c r="C374" s="140">
        <v>1645.895</v>
      </c>
      <c r="D374" s="140">
        <v>1724.2860000000001</v>
      </c>
      <c r="E374" s="139" t="s">
        <v>1498</v>
      </c>
      <c r="F374" s="139" t="s">
        <v>1499</v>
      </c>
      <c r="G374" s="139" t="s">
        <v>714</v>
      </c>
      <c r="H374" s="139" t="s">
        <v>1476</v>
      </c>
    </row>
    <row r="375" spans="1:8">
      <c r="A375" s="139" t="s">
        <v>712</v>
      </c>
      <c r="B375" s="139">
        <v>103</v>
      </c>
      <c r="C375" s="140">
        <v>1724.2860000000001</v>
      </c>
      <c r="D375" s="140">
        <v>1726.242</v>
      </c>
      <c r="E375" s="139" t="s">
        <v>535</v>
      </c>
      <c r="F375" s="139" t="s">
        <v>1500</v>
      </c>
      <c r="G375" s="139" t="s">
        <v>714</v>
      </c>
      <c r="H375" s="139" t="s">
        <v>1476</v>
      </c>
    </row>
    <row r="376" spans="1:8">
      <c r="A376" s="139" t="s">
        <v>712</v>
      </c>
      <c r="B376" s="139">
        <v>103</v>
      </c>
      <c r="C376" s="140">
        <v>1724.2860000000001</v>
      </c>
      <c r="D376" s="140">
        <v>1726.242</v>
      </c>
      <c r="E376" s="139" t="s">
        <v>535</v>
      </c>
      <c r="F376" s="139" t="s">
        <v>640</v>
      </c>
      <c r="G376" s="139" t="s">
        <v>714</v>
      </c>
      <c r="H376" s="139" t="s">
        <v>1476</v>
      </c>
    </row>
    <row r="377" spans="1:8">
      <c r="A377" s="139" t="s">
        <v>712</v>
      </c>
      <c r="B377" s="139">
        <v>103</v>
      </c>
      <c r="C377" s="140">
        <v>1726.242</v>
      </c>
      <c r="D377" s="140">
        <v>1803.5129999999999</v>
      </c>
      <c r="E377" s="139" t="s">
        <v>642</v>
      </c>
      <c r="F377" s="139" t="s">
        <v>297</v>
      </c>
      <c r="G377" s="139" t="s">
        <v>714</v>
      </c>
      <c r="H377" s="139" t="s">
        <v>1476</v>
      </c>
    </row>
    <row r="378" spans="1:8">
      <c r="A378" s="139" t="s">
        <v>712</v>
      </c>
      <c r="B378" s="139">
        <v>103</v>
      </c>
      <c r="C378" s="140">
        <v>1803.5129999999999</v>
      </c>
      <c r="D378" s="140">
        <v>1806.6489999999999</v>
      </c>
      <c r="E378" s="139" t="s">
        <v>588</v>
      </c>
      <c r="F378" s="139" t="s">
        <v>1501</v>
      </c>
      <c r="G378" s="139" t="s">
        <v>714</v>
      </c>
      <c r="H378" s="139" t="s">
        <v>1476</v>
      </c>
    </row>
    <row r="379" spans="1:8">
      <c r="A379" s="139" t="s">
        <v>712</v>
      </c>
      <c r="B379" s="139">
        <v>103</v>
      </c>
      <c r="C379" s="140">
        <v>1803.5129999999999</v>
      </c>
      <c r="D379" s="140">
        <v>1806.6489999999999</v>
      </c>
      <c r="E379" s="139" t="s">
        <v>588</v>
      </c>
      <c r="F379" s="139" t="s">
        <v>641</v>
      </c>
      <c r="G379" s="139" t="s">
        <v>714</v>
      </c>
      <c r="H379" s="139" t="s">
        <v>1476</v>
      </c>
    </row>
    <row r="380" spans="1:8">
      <c r="A380" s="139" t="s">
        <v>712</v>
      </c>
      <c r="B380" s="139">
        <v>103</v>
      </c>
      <c r="C380" s="140">
        <v>1806.6489999999999</v>
      </c>
      <c r="D380" s="140">
        <v>1813.345</v>
      </c>
      <c r="E380" s="139" t="s">
        <v>679</v>
      </c>
      <c r="F380" s="139" t="s">
        <v>1502</v>
      </c>
      <c r="G380" s="139" t="s">
        <v>714</v>
      </c>
      <c r="H380" s="139" t="s">
        <v>1476</v>
      </c>
    </row>
    <row r="381" spans="1:8">
      <c r="A381" s="139" t="s">
        <v>712</v>
      </c>
      <c r="B381" s="139">
        <v>103</v>
      </c>
      <c r="C381" s="140">
        <v>1813.345</v>
      </c>
      <c r="D381" s="140">
        <v>1822.8620000000001</v>
      </c>
      <c r="E381" s="139" t="s">
        <v>679</v>
      </c>
      <c r="F381" s="139" t="s">
        <v>1503</v>
      </c>
      <c r="G381" s="139" t="s">
        <v>714</v>
      </c>
      <c r="H381" s="139" t="s">
        <v>1476</v>
      </c>
    </row>
    <row r="382" spans="1:8">
      <c r="A382" s="139" t="s">
        <v>712</v>
      </c>
      <c r="B382" s="139">
        <v>103</v>
      </c>
      <c r="C382" s="140">
        <v>1822.8620000000001</v>
      </c>
      <c r="D382" s="140">
        <v>1825.5909999999999</v>
      </c>
      <c r="E382" s="139" t="s">
        <v>1504</v>
      </c>
      <c r="F382" s="139" t="s">
        <v>1505</v>
      </c>
      <c r="G382" s="139" t="s">
        <v>714</v>
      </c>
      <c r="H382" s="139" t="s">
        <v>713</v>
      </c>
    </row>
    <row r="383" spans="1:8">
      <c r="A383" s="139" t="s">
        <v>712</v>
      </c>
      <c r="B383" s="139">
        <v>103</v>
      </c>
      <c r="C383" s="140">
        <v>1822.8620000000001</v>
      </c>
      <c r="D383" s="140">
        <v>1825.5909999999999</v>
      </c>
      <c r="E383" s="139" t="s">
        <v>1504</v>
      </c>
      <c r="F383" s="139" t="s">
        <v>1506</v>
      </c>
      <c r="G383" s="139" t="s">
        <v>714</v>
      </c>
      <c r="H383" s="139" t="s">
        <v>713</v>
      </c>
    </row>
    <row r="384" spans="1:8">
      <c r="A384" s="139" t="s">
        <v>712</v>
      </c>
      <c r="B384" s="139">
        <v>103</v>
      </c>
      <c r="C384" s="140">
        <v>1825.5909999999999</v>
      </c>
      <c r="D384" s="140">
        <v>1850.855</v>
      </c>
      <c r="E384" s="139" t="s">
        <v>1507</v>
      </c>
      <c r="F384" s="139" t="s">
        <v>1508</v>
      </c>
      <c r="G384" s="139" t="s">
        <v>714</v>
      </c>
      <c r="H384" s="139" t="s">
        <v>713</v>
      </c>
    </row>
    <row r="385" spans="1:8">
      <c r="A385" s="139" t="s">
        <v>712</v>
      </c>
      <c r="B385" s="139">
        <v>103</v>
      </c>
      <c r="C385" s="140">
        <v>1850.855</v>
      </c>
      <c r="D385" s="140">
        <v>1854.0170000000001</v>
      </c>
      <c r="E385" s="139" t="s">
        <v>686</v>
      </c>
      <c r="F385" s="139" t="s">
        <v>1509</v>
      </c>
      <c r="G385" s="139" t="s">
        <v>714</v>
      </c>
      <c r="H385" s="139" t="s">
        <v>713</v>
      </c>
    </row>
    <row r="386" spans="1:8">
      <c r="A386" s="139" t="s">
        <v>712</v>
      </c>
      <c r="B386" s="139">
        <v>103</v>
      </c>
      <c r="C386" s="140">
        <v>1850.855</v>
      </c>
      <c r="D386" s="140">
        <v>1854.0170000000001</v>
      </c>
      <c r="E386" s="139" t="s">
        <v>686</v>
      </c>
      <c r="F386" s="139" t="s">
        <v>1510</v>
      </c>
      <c r="G386" s="139" t="s">
        <v>714</v>
      </c>
      <c r="H386" s="139" t="s">
        <v>713</v>
      </c>
    </row>
    <row r="387" spans="1:8">
      <c r="A387" s="139" t="s">
        <v>712</v>
      </c>
      <c r="B387" s="139">
        <v>103</v>
      </c>
      <c r="C387" s="140">
        <v>1854.0170000000001</v>
      </c>
      <c r="D387" s="140">
        <v>1892.068</v>
      </c>
      <c r="E387" s="139" t="s">
        <v>1511</v>
      </c>
      <c r="F387" s="139" t="s">
        <v>1512</v>
      </c>
      <c r="G387" s="139" t="s">
        <v>714</v>
      </c>
      <c r="H387" s="139" t="s">
        <v>713</v>
      </c>
    </row>
    <row r="388" spans="1:8">
      <c r="A388" s="139" t="s">
        <v>712</v>
      </c>
      <c r="B388" s="139">
        <v>103</v>
      </c>
      <c r="C388" s="140">
        <v>1892.068</v>
      </c>
      <c r="D388" s="140">
        <v>1894.85</v>
      </c>
      <c r="E388" s="139" t="s">
        <v>1513</v>
      </c>
      <c r="F388" s="139" t="s">
        <v>1514</v>
      </c>
      <c r="G388" s="139" t="s">
        <v>714</v>
      </c>
      <c r="H388" s="139" t="s">
        <v>713</v>
      </c>
    </row>
    <row r="389" spans="1:8">
      <c r="A389" s="139" t="s">
        <v>712</v>
      </c>
      <c r="B389" s="139">
        <v>103</v>
      </c>
      <c r="C389" s="140">
        <v>1892.068</v>
      </c>
      <c r="D389" s="140">
        <v>1894.85</v>
      </c>
      <c r="E389" s="139" t="s">
        <v>1513</v>
      </c>
      <c r="F389" s="139" t="s">
        <v>1515</v>
      </c>
      <c r="G389" s="139" t="s">
        <v>714</v>
      </c>
      <c r="H389" s="139" t="s">
        <v>713</v>
      </c>
    </row>
    <row r="390" spans="1:8">
      <c r="A390" s="139" t="s">
        <v>712</v>
      </c>
      <c r="B390" s="139">
        <v>103</v>
      </c>
      <c r="C390" s="140">
        <v>1894.85</v>
      </c>
      <c r="D390" s="140">
        <v>1934.7660000000001</v>
      </c>
      <c r="E390" s="139" t="s">
        <v>1516</v>
      </c>
      <c r="F390" s="139" t="s">
        <v>1517</v>
      </c>
      <c r="G390" s="139" t="s">
        <v>714</v>
      </c>
      <c r="H390" s="139" t="s">
        <v>713</v>
      </c>
    </row>
    <row r="391" spans="1:8">
      <c r="A391" s="139" t="s">
        <v>712</v>
      </c>
      <c r="B391" s="139">
        <v>103</v>
      </c>
      <c r="C391" s="140">
        <v>1934.7660000000001</v>
      </c>
      <c r="D391" s="140">
        <v>1937.5050000000001</v>
      </c>
      <c r="E391" s="139" t="s">
        <v>687</v>
      </c>
      <c r="F391" s="139" t="s">
        <v>1518</v>
      </c>
      <c r="G391" s="139" t="s">
        <v>714</v>
      </c>
      <c r="H391" s="139" t="s">
        <v>713</v>
      </c>
    </row>
    <row r="392" spans="1:8">
      <c r="A392" s="139" t="s">
        <v>712</v>
      </c>
      <c r="B392" s="139">
        <v>103</v>
      </c>
      <c r="C392" s="140">
        <v>1934.7660000000001</v>
      </c>
      <c r="D392" s="140">
        <v>1937.5050000000001</v>
      </c>
      <c r="E392" s="139" t="s">
        <v>687</v>
      </c>
      <c r="F392" s="139" t="s">
        <v>1519</v>
      </c>
      <c r="G392" s="139" t="s">
        <v>714</v>
      </c>
      <c r="H392" s="139" t="s">
        <v>713</v>
      </c>
    </row>
    <row r="393" spans="1:8">
      <c r="A393" s="139" t="s">
        <v>712</v>
      </c>
      <c r="B393" s="139">
        <v>103</v>
      </c>
      <c r="C393" s="140">
        <v>1937.5050000000001</v>
      </c>
      <c r="D393" s="140">
        <v>1983.4059999999999</v>
      </c>
      <c r="E393" s="139" t="s">
        <v>1520</v>
      </c>
      <c r="F393" s="139" t="s">
        <v>1521</v>
      </c>
      <c r="G393" s="139" t="s">
        <v>714</v>
      </c>
      <c r="H393" s="139" t="s">
        <v>713</v>
      </c>
    </row>
    <row r="394" spans="1:8">
      <c r="A394" s="139" t="s">
        <v>712</v>
      </c>
      <c r="B394" s="139">
        <v>103</v>
      </c>
      <c r="C394" s="140">
        <v>1983.4059999999999</v>
      </c>
      <c r="D394" s="140">
        <v>1986.088</v>
      </c>
      <c r="E394" s="139" t="s">
        <v>230</v>
      </c>
      <c r="F394" s="139" t="s">
        <v>429</v>
      </c>
      <c r="G394" s="139" t="s">
        <v>714</v>
      </c>
      <c r="H394" s="139" t="s">
        <v>713</v>
      </c>
    </row>
    <row r="395" spans="1:8">
      <c r="A395" s="139" t="s">
        <v>712</v>
      </c>
      <c r="B395" s="139">
        <v>103</v>
      </c>
      <c r="C395" s="140">
        <v>1983.4059999999999</v>
      </c>
      <c r="D395" s="140">
        <v>1986.088</v>
      </c>
      <c r="E395" s="139" t="s">
        <v>230</v>
      </c>
      <c r="F395" s="139" t="s">
        <v>1522</v>
      </c>
      <c r="G395" s="139" t="s">
        <v>714</v>
      </c>
      <c r="H395" s="139" t="s">
        <v>713</v>
      </c>
    </row>
    <row r="396" spans="1:8">
      <c r="A396" s="139" t="s">
        <v>712</v>
      </c>
      <c r="B396" s="139">
        <v>103</v>
      </c>
      <c r="C396" s="140">
        <v>1986.088</v>
      </c>
      <c r="D396" s="140">
        <v>2018</v>
      </c>
      <c r="E396" s="139" t="s">
        <v>1523</v>
      </c>
      <c r="F396" s="139" t="s">
        <v>1524</v>
      </c>
      <c r="G396" s="139" t="s">
        <v>714</v>
      </c>
      <c r="H396" s="139" t="s">
        <v>713</v>
      </c>
    </row>
    <row r="397" spans="1:8">
      <c r="A397" s="139" t="s">
        <v>712</v>
      </c>
      <c r="B397" s="139">
        <v>103</v>
      </c>
      <c r="C397" s="140">
        <v>2018</v>
      </c>
      <c r="D397" s="140">
        <v>2027.47</v>
      </c>
      <c r="E397" s="139" t="s">
        <v>1523</v>
      </c>
      <c r="F397" s="139" t="s">
        <v>1525</v>
      </c>
      <c r="G397" s="139" t="s">
        <v>714</v>
      </c>
      <c r="H397" s="139" t="s">
        <v>713</v>
      </c>
    </row>
    <row r="398" spans="1:8">
      <c r="A398" s="139" t="s">
        <v>712</v>
      </c>
      <c r="B398" s="139">
        <v>103</v>
      </c>
      <c r="C398" s="140">
        <v>2027.47</v>
      </c>
      <c r="D398" s="140">
        <v>2030.586</v>
      </c>
      <c r="E398" s="139" t="s">
        <v>1523</v>
      </c>
      <c r="F398" s="139" t="s">
        <v>1526</v>
      </c>
      <c r="G398" s="139" t="s">
        <v>714</v>
      </c>
      <c r="H398" s="139" t="s">
        <v>713</v>
      </c>
    </row>
    <row r="399" spans="1:8">
      <c r="A399" s="139" t="s">
        <v>712</v>
      </c>
      <c r="B399" s="139">
        <v>103</v>
      </c>
      <c r="C399" s="140">
        <v>2027.47</v>
      </c>
      <c r="D399" s="140">
        <v>2030.586</v>
      </c>
      <c r="E399" s="139" t="s">
        <v>1523</v>
      </c>
      <c r="F399" s="139" t="s">
        <v>1527</v>
      </c>
      <c r="G399" s="139" t="s">
        <v>714</v>
      </c>
      <c r="H399" s="139" t="s">
        <v>713</v>
      </c>
    </row>
    <row r="400" spans="1:8">
      <c r="A400" s="139" t="s">
        <v>712</v>
      </c>
      <c r="B400" s="139">
        <v>103</v>
      </c>
      <c r="C400" s="140">
        <v>2030.586</v>
      </c>
      <c r="D400" s="140">
        <v>2033.424</v>
      </c>
      <c r="E400" s="139" t="s">
        <v>709</v>
      </c>
      <c r="F400" s="139" t="s">
        <v>1528</v>
      </c>
      <c r="G400" s="139" t="s">
        <v>714</v>
      </c>
      <c r="H400" s="139" t="s">
        <v>713</v>
      </c>
    </row>
    <row r="401" spans="1:8">
      <c r="A401" s="139" t="s">
        <v>712</v>
      </c>
      <c r="B401" s="139">
        <v>103</v>
      </c>
      <c r="C401" s="140">
        <v>2030.586</v>
      </c>
      <c r="D401" s="140">
        <v>2033.424</v>
      </c>
      <c r="E401" s="139" t="s">
        <v>709</v>
      </c>
      <c r="F401" s="139" t="s">
        <v>500</v>
      </c>
      <c r="G401" s="139" t="s">
        <v>714</v>
      </c>
      <c r="H401" s="139" t="s">
        <v>713</v>
      </c>
    </row>
    <row r="402" spans="1:8">
      <c r="A402" s="139" t="s">
        <v>712</v>
      </c>
      <c r="B402" s="139">
        <v>103</v>
      </c>
      <c r="C402" s="140">
        <v>2033.424</v>
      </c>
      <c r="D402" s="140">
        <v>2038</v>
      </c>
      <c r="E402" s="139" t="s">
        <v>1529</v>
      </c>
      <c r="F402" s="139" t="s">
        <v>1530</v>
      </c>
      <c r="G402" s="139" t="s">
        <v>714</v>
      </c>
      <c r="H402" s="139" t="s">
        <v>713</v>
      </c>
    </row>
    <row r="403" spans="1:8">
      <c r="A403" s="139" t="s">
        <v>712</v>
      </c>
      <c r="B403" s="139">
        <v>103</v>
      </c>
      <c r="C403" s="140">
        <v>2038</v>
      </c>
      <c r="D403" s="140">
        <v>2056</v>
      </c>
      <c r="E403" s="139" t="s">
        <v>1529</v>
      </c>
      <c r="F403" s="139" t="s">
        <v>1531</v>
      </c>
      <c r="G403" s="139" t="s">
        <v>714</v>
      </c>
      <c r="H403" s="139" t="s">
        <v>713</v>
      </c>
    </row>
    <row r="404" spans="1:8">
      <c r="A404" s="139" t="s">
        <v>712</v>
      </c>
      <c r="B404" s="139">
        <v>103</v>
      </c>
      <c r="C404" s="140">
        <v>2056</v>
      </c>
      <c r="D404" s="140">
        <v>2075.86</v>
      </c>
      <c r="E404" s="139" t="s">
        <v>1529</v>
      </c>
      <c r="F404" s="139" t="s">
        <v>1532</v>
      </c>
      <c r="G404" s="139" t="s">
        <v>714</v>
      </c>
      <c r="H404" s="139" t="s">
        <v>713</v>
      </c>
    </row>
    <row r="405" spans="1:8">
      <c r="A405" s="139" t="s">
        <v>712</v>
      </c>
      <c r="B405" s="139">
        <v>103</v>
      </c>
      <c r="C405" s="140">
        <v>2075.86</v>
      </c>
      <c r="D405" s="140">
        <v>2078.5169999999998</v>
      </c>
      <c r="E405" s="139" t="s">
        <v>1533</v>
      </c>
      <c r="F405" s="139" t="s">
        <v>1534</v>
      </c>
      <c r="G405" s="139" t="s">
        <v>714</v>
      </c>
      <c r="H405" s="139" t="s">
        <v>713</v>
      </c>
    </row>
    <row r="406" spans="1:8">
      <c r="A406" s="139" t="s">
        <v>712</v>
      </c>
      <c r="B406" s="139">
        <v>103</v>
      </c>
      <c r="C406" s="140">
        <v>2075.86</v>
      </c>
      <c r="D406" s="140">
        <v>2078.5169999999998</v>
      </c>
      <c r="E406" s="139" t="s">
        <v>1533</v>
      </c>
      <c r="F406" s="139" t="s">
        <v>1535</v>
      </c>
      <c r="G406" s="139" t="s">
        <v>714</v>
      </c>
      <c r="H406" s="139" t="s">
        <v>713</v>
      </c>
    </row>
    <row r="407" spans="1:8">
      <c r="A407" s="139" t="s">
        <v>712</v>
      </c>
      <c r="B407" s="139">
        <v>103</v>
      </c>
      <c r="C407" s="140">
        <v>2078.5169999999998</v>
      </c>
      <c r="D407" s="140">
        <v>2096</v>
      </c>
      <c r="E407" s="139" t="s">
        <v>1536</v>
      </c>
      <c r="F407" s="139" t="s">
        <v>1537</v>
      </c>
      <c r="G407" s="139" t="s">
        <v>714</v>
      </c>
      <c r="H407" s="139" t="s">
        <v>713</v>
      </c>
    </row>
    <row r="408" spans="1:8">
      <c r="A408" s="139" t="s">
        <v>712</v>
      </c>
      <c r="B408" s="139">
        <v>103</v>
      </c>
      <c r="C408" s="140">
        <v>2096</v>
      </c>
      <c r="D408" s="140">
        <v>2115.7240000000002</v>
      </c>
      <c r="E408" s="139" t="s">
        <v>1536</v>
      </c>
      <c r="F408" s="139" t="s">
        <v>1538</v>
      </c>
      <c r="G408" s="139" t="s">
        <v>714</v>
      </c>
      <c r="H408" s="139" t="s">
        <v>713</v>
      </c>
    </row>
    <row r="409" spans="1:8">
      <c r="A409" s="139" t="s">
        <v>712</v>
      </c>
      <c r="B409" s="139">
        <v>103</v>
      </c>
      <c r="C409" s="140">
        <v>2115.7240000000002</v>
      </c>
      <c r="D409" s="140">
        <v>2118.4</v>
      </c>
      <c r="E409" s="139" t="s">
        <v>229</v>
      </c>
      <c r="F409" s="139" t="s">
        <v>430</v>
      </c>
      <c r="G409" s="139" t="s">
        <v>714</v>
      </c>
      <c r="H409" s="139" t="s">
        <v>713</v>
      </c>
    </row>
    <row r="410" spans="1:8">
      <c r="A410" s="139" t="s">
        <v>712</v>
      </c>
      <c r="B410" s="139">
        <v>103</v>
      </c>
      <c r="C410" s="140">
        <v>2115.7240000000002</v>
      </c>
      <c r="D410" s="140">
        <v>2118.4</v>
      </c>
      <c r="E410" s="139" t="s">
        <v>229</v>
      </c>
      <c r="F410" s="139" t="s">
        <v>499</v>
      </c>
      <c r="G410" s="139" t="s">
        <v>714</v>
      </c>
      <c r="H410" s="139" t="s">
        <v>713</v>
      </c>
    </row>
    <row r="411" spans="1:8">
      <c r="A411" s="139" t="s">
        <v>712</v>
      </c>
      <c r="B411" s="139">
        <v>103</v>
      </c>
      <c r="C411" s="140">
        <v>2118.4</v>
      </c>
      <c r="D411" s="140">
        <v>2122.431</v>
      </c>
      <c r="E411" s="139" t="s">
        <v>1539</v>
      </c>
      <c r="F411" s="139" t="s">
        <v>1540</v>
      </c>
      <c r="G411" s="139" t="s">
        <v>714</v>
      </c>
      <c r="H411" s="139" t="s">
        <v>713</v>
      </c>
    </row>
    <row r="412" spans="1:8">
      <c r="A412" s="139" t="s">
        <v>712</v>
      </c>
      <c r="B412" s="139">
        <v>103</v>
      </c>
      <c r="C412" s="140">
        <v>2122.431</v>
      </c>
      <c r="D412" s="140">
        <v>2128</v>
      </c>
      <c r="E412" s="139" t="s">
        <v>1539</v>
      </c>
      <c r="F412" s="139" t="s">
        <v>1541</v>
      </c>
      <c r="G412" s="139" t="s">
        <v>714</v>
      </c>
      <c r="H412" s="139" t="s">
        <v>713</v>
      </c>
    </row>
    <row r="413" spans="1:8">
      <c r="A413" s="139" t="s">
        <v>712</v>
      </c>
      <c r="B413" s="139">
        <v>103</v>
      </c>
      <c r="C413" s="140">
        <v>2128</v>
      </c>
      <c r="D413" s="140">
        <v>2151.7240000000002</v>
      </c>
      <c r="E413" s="139" t="s">
        <v>1539</v>
      </c>
      <c r="F413" s="139" t="s">
        <v>1542</v>
      </c>
      <c r="G413" s="139" t="s">
        <v>714</v>
      </c>
      <c r="H413" s="139" t="s">
        <v>713</v>
      </c>
    </row>
    <row r="414" spans="1:8">
      <c r="A414" s="139" t="s">
        <v>712</v>
      </c>
      <c r="B414" s="139">
        <v>103</v>
      </c>
      <c r="C414" s="140">
        <v>2151.7240000000002</v>
      </c>
      <c r="D414" s="140">
        <v>2154.395</v>
      </c>
      <c r="E414" s="139" t="s">
        <v>1543</v>
      </c>
      <c r="F414" s="139" t="s">
        <v>1544</v>
      </c>
      <c r="G414" s="139" t="s">
        <v>714</v>
      </c>
      <c r="H414" s="139" t="s">
        <v>713</v>
      </c>
    </row>
    <row r="415" spans="1:8">
      <c r="A415" s="139" t="s">
        <v>712</v>
      </c>
      <c r="B415" s="139">
        <v>103</v>
      </c>
      <c r="C415" s="140">
        <v>2151.7240000000002</v>
      </c>
      <c r="D415" s="140">
        <v>2154.395</v>
      </c>
      <c r="E415" s="139" t="s">
        <v>1543</v>
      </c>
      <c r="F415" s="139" t="s">
        <v>1545</v>
      </c>
      <c r="G415" s="139" t="s">
        <v>714</v>
      </c>
      <c r="H415" s="139" t="s">
        <v>713</v>
      </c>
    </row>
    <row r="416" spans="1:8">
      <c r="A416" s="139" t="s">
        <v>712</v>
      </c>
      <c r="B416" s="139">
        <v>103</v>
      </c>
      <c r="C416" s="140">
        <v>2154.395</v>
      </c>
      <c r="D416" s="140">
        <v>2175</v>
      </c>
      <c r="E416" s="139" t="s">
        <v>1546</v>
      </c>
      <c r="F416" s="139" t="s">
        <v>1547</v>
      </c>
      <c r="G416" s="139" t="s">
        <v>714</v>
      </c>
      <c r="H416" s="139" t="s">
        <v>713</v>
      </c>
    </row>
    <row r="417" spans="1:8">
      <c r="A417" s="139" t="s">
        <v>712</v>
      </c>
      <c r="B417" s="139">
        <v>103</v>
      </c>
      <c r="C417" s="140">
        <v>2175</v>
      </c>
      <c r="D417" s="140">
        <v>2196.5650000000001</v>
      </c>
      <c r="E417" s="139" t="s">
        <v>1546</v>
      </c>
      <c r="F417" s="139" t="s">
        <v>1548</v>
      </c>
      <c r="G417" s="139" t="s">
        <v>714</v>
      </c>
      <c r="H417" s="139" t="s">
        <v>713</v>
      </c>
    </row>
    <row r="418" spans="1:8">
      <c r="A418" s="139" t="s">
        <v>712</v>
      </c>
      <c r="B418" s="139">
        <v>103</v>
      </c>
      <c r="C418" s="140">
        <v>2196.5650000000001</v>
      </c>
      <c r="D418" s="140">
        <v>2199.4789999999998</v>
      </c>
      <c r="E418" s="139" t="s">
        <v>1549</v>
      </c>
      <c r="F418" s="139" t="s">
        <v>1550</v>
      </c>
      <c r="G418" s="139" t="s">
        <v>714</v>
      </c>
      <c r="H418" s="139" t="s">
        <v>713</v>
      </c>
    </row>
    <row r="419" spans="1:8">
      <c r="A419" s="139" t="s">
        <v>712</v>
      </c>
      <c r="B419" s="139">
        <v>103</v>
      </c>
      <c r="C419" s="140">
        <v>2196.5650000000001</v>
      </c>
      <c r="D419" s="140">
        <v>2199.4789999999998</v>
      </c>
      <c r="E419" s="139" t="s">
        <v>1549</v>
      </c>
      <c r="F419" s="139" t="s">
        <v>647</v>
      </c>
      <c r="G419" s="139" t="s">
        <v>714</v>
      </c>
      <c r="H419" s="139" t="s">
        <v>713</v>
      </c>
    </row>
    <row r="420" spans="1:8">
      <c r="A420" s="139" t="s">
        <v>712</v>
      </c>
      <c r="B420" s="139">
        <v>103</v>
      </c>
      <c r="C420" s="140">
        <v>2199.4789999999998</v>
      </c>
      <c r="D420" s="140">
        <v>2203.627</v>
      </c>
      <c r="E420" s="139" t="s">
        <v>1551</v>
      </c>
      <c r="F420" s="139" t="s">
        <v>1552</v>
      </c>
      <c r="G420" s="139" t="s">
        <v>714</v>
      </c>
      <c r="H420" s="139" t="s">
        <v>713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1553</v>
      </c>
      <c r="C1" s="20" t="s">
        <v>403</v>
      </c>
      <c r="E1" s="20" t="s">
        <v>1554</v>
      </c>
      <c r="G1" s="20" t="s">
        <v>1555</v>
      </c>
      <c r="H1" s="22"/>
      <c r="I1" s="20" t="s">
        <v>1556</v>
      </c>
      <c r="J1" s="22"/>
      <c r="K1" s="20" t="s">
        <v>1557</v>
      </c>
      <c r="L1" s="22"/>
      <c r="M1" s="20" t="s">
        <v>51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107</v>
      </c>
      <c r="C2" s="28" t="s">
        <v>1558</v>
      </c>
      <c r="E2" s="28">
        <v>1</v>
      </c>
      <c r="G2" s="28" t="s">
        <v>908</v>
      </c>
      <c r="H2" s="22"/>
      <c r="I2" s="28" t="s">
        <v>177</v>
      </c>
      <c r="J2" s="22"/>
      <c r="K2" s="28" t="s">
        <v>154</v>
      </c>
      <c r="L2" s="22"/>
      <c r="M2" s="28" t="s">
        <v>1559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206</v>
      </c>
      <c r="C3" s="28" t="s">
        <v>1560</v>
      </c>
      <c r="E3" s="28">
        <v>2</v>
      </c>
      <c r="G3" s="28" t="s">
        <v>100</v>
      </c>
      <c r="H3" s="22"/>
      <c r="I3" s="28" t="s">
        <v>1561</v>
      </c>
      <c r="J3" s="22"/>
      <c r="K3" s="28" t="s">
        <v>105</v>
      </c>
      <c r="L3" s="22"/>
      <c r="M3" s="28" t="s">
        <v>1562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1563</v>
      </c>
      <c r="C4" s="28" t="s">
        <v>403</v>
      </c>
      <c r="E4" s="22"/>
      <c r="H4" s="22"/>
      <c r="I4" s="28" t="s">
        <v>183</v>
      </c>
      <c r="J4" s="22"/>
      <c r="K4" s="28" t="s">
        <v>174</v>
      </c>
      <c r="L4" s="22"/>
      <c r="M4" s="28" t="s">
        <v>1564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100</v>
      </c>
      <c r="C5" s="28" t="s">
        <v>100</v>
      </c>
      <c r="H5" s="22"/>
      <c r="J5" s="22"/>
      <c r="K5" s="22"/>
      <c r="L5" s="22"/>
      <c r="M5" s="28" t="s">
        <v>1565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1566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1567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1568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1569</v>
      </c>
      <c r="B13" s="2" t="s">
        <v>1570</v>
      </c>
      <c r="C13" s="2" t="s">
        <v>1571</v>
      </c>
      <c r="D13" s="2" t="s">
        <v>562</v>
      </c>
      <c r="E13" s="2" t="s">
        <v>1572</v>
      </c>
      <c r="F13" s="2" t="s">
        <v>1573</v>
      </c>
      <c r="G13" s="2" t="s">
        <v>135</v>
      </c>
      <c r="H13" s="2" t="s">
        <v>619</v>
      </c>
      <c r="I13" s="2" t="s">
        <v>207</v>
      </c>
      <c r="J13" s="2" t="s">
        <v>1574</v>
      </c>
      <c r="K13" s="2" t="s">
        <v>126</v>
      </c>
      <c r="L13" s="2" t="s">
        <v>397</v>
      </c>
      <c r="M13" s="2" t="s">
        <v>1575</v>
      </c>
      <c r="N13" s="2" t="s">
        <v>342</v>
      </c>
      <c r="O13" s="2" t="s">
        <v>1576</v>
      </c>
      <c r="P13" s="2" t="s">
        <v>117</v>
      </c>
      <c r="Q13" s="2" t="s">
        <v>163</v>
      </c>
      <c r="R13" s="2" t="s">
        <v>149</v>
      </c>
      <c r="S13" s="2" t="s">
        <v>1577</v>
      </c>
      <c r="T13" s="2" t="s">
        <v>1578</v>
      </c>
      <c r="U13" s="2" t="s">
        <v>1579</v>
      </c>
      <c r="V13" s="26" t="s">
        <v>1580</v>
      </c>
      <c r="W13" s="26" t="s">
        <v>1581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1582</v>
      </c>
      <c r="B14" s="28" t="s">
        <v>1583</v>
      </c>
      <c r="C14" s="28" t="s">
        <v>1584</v>
      </c>
      <c r="D14" s="28" t="s">
        <v>563</v>
      </c>
      <c r="E14" s="28" t="s">
        <v>563</v>
      </c>
      <c r="F14" s="28" t="s">
        <v>136</v>
      </c>
      <c r="G14" s="28" t="s">
        <v>136</v>
      </c>
      <c r="H14" s="28" t="s">
        <v>620</v>
      </c>
      <c r="I14" s="28" t="s">
        <v>208</v>
      </c>
      <c r="J14" s="28" t="s">
        <v>1585</v>
      </c>
      <c r="K14" s="28" t="s">
        <v>179</v>
      </c>
      <c r="L14" s="28" t="s">
        <v>624</v>
      </c>
      <c r="M14" s="28" t="s">
        <v>624</v>
      </c>
      <c r="N14" s="28" t="s">
        <v>624</v>
      </c>
      <c r="O14" s="28" t="s">
        <v>624</v>
      </c>
      <c r="P14" s="28" t="s">
        <v>117</v>
      </c>
      <c r="Q14" s="28" t="s">
        <v>1586</v>
      </c>
      <c r="R14" s="28" t="s">
        <v>197</v>
      </c>
      <c r="S14" s="28" t="s">
        <v>563</v>
      </c>
      <c r="T14" s="28" t="s">
        <v>563</v>
      </c>
      <c r="U14" s="28" t="s">
        <v>1579</v>
      </c>
      <c r="V14" s="29" t="s">
        <v>1580</v>
      </c>
      <c r="W14" s="29" t="s">
        <v>1581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1587</v>
      </c>
      <c r="B15" s="28" t="s">
        <v>1588</v>
      </c>
      <c r="C15" s="28" t="str">
        <f>""</f>
        <v/>
      </c>
      <c r="D15" s="28"/>
      <c r="E15" s="28"/>
      <c r="F15" s="28"/>
      <c r="G15" s="28" t="s">
        <v>1589</v>
      </c>
      <c r="H15" s="28" t="s">
        <v>1590</v>
      </c>
      <c r="I15" s="28" t="s">
        <v>1591</v>
      </c>
      <c r="J15" s="28"/>
      <c r="K15" s="28" t="s">
        <v>127</v>
      </c>
      <c r="L15" s="28" t="s">
        <v>343</v>
      </c>
      <c r="M15" s="28" t="s">
        <v>343</v>
      </c>
      <c r="N15" s="28" t="s">
        <v>343</v>
      </c>
      <c r="O15" s="28" t="s">
        <v>343</v>
      </c>
      <c r="P15" s="28"/>
      <c r="Q15" s="28" t="s">
        <v>135</v>
      </c>
      <c r="R15" s="28" t="s">
        <v>150</v>
      </c>
      <c r="S15" s="28" t="s">
        <v>1592</v>
      </c>
      <c r="T15" s="28" t="s">
        <v>1592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563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1593</v>
      </c>
      <c r="L16" s="28"/>
      <c r="M16" s="28"/>
      <c r="N16" s="28"/>
      <c r="O16" s="28"/>
      <c r="P16" s="28"/>
      <c r="Q16" s="28"/>
      <c r="R16" s="28" t="s">
        <v>1594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1591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1595</v>
      </c>
      <c r="B28" s="25" t="s">
        <v>1596</v>
      </c>
      <c r="C28" s="25" t="s">
        <v>1597</v>
      </c>
      <c r="D28" s="25" t="s">
        <v>1598</v>
      </c>
      <c r="E28" s="25" t="s">
        <v>1599</v>
      </c>
      <c r="F28" s="25" t="s">
        <v>1600</v>
      </c>
      <c r="G28" s="25" t="s">
        <v>1601</v>
      </c>
      <c r="H28" s="25" t="s">
        <v>1602</v>
      </c>
      <c r="I28" s="25" t="s">
        <v>1603</v>
      </c>
      <c r="J28" s="25" t="s">
        <v>1604</v>
      </c>
      <c r="K28" s="25" t="s">
        <v>1605</v>
      </c>
      <c r="L28" s="25" t="s">
        <v>1606</v>
      </c>
      <c r="M28" s="25" t="s">
        <v>1607</v>
      </c>
      <c r="N28" s="25" t="s">
        <v>1608</v>
      </c>
      <c r="O28" s="25" t="s">
        <v>1609</v>
      </c>
      <c r="P28" s="25" t="s">
        <v>1610</v>
      </c>
      <c r="Q28" s="25" t="s">
        <v>1611</v>
      </c>
      <c r="R28" s="25" t="s">
        <v>1612</v>
      </c>
      <c r="S28" s="25" t="s">
        <v>1613</v>
      </c>
      <c r="T28" s="25" t="s">
        <v>1614</v>
      </c>
      <c r="U28" s="25" t="s">
        <v>1615</v>
      </c>
      <c r="V28" s="25" t="s">
        <v>1616</v>
      </c>
      <c r="W28" s="25" t="s">
        <v>1617</v>
      </c>
      <c r="X28" s="25" t="s">
        <v>1618</v>
      </c>
      <c r="Y28" s="25" t="s">
        <v>1619</v>
      </c>
      <c r="Z28" s="25" t="s">
        <v>1620</v>
      </c>
      <c r="AA28" s="25" t="s">
        <v>1621</v>
      </c>
      <c r="AB28" s="25" t="s">
        <v>1622</v>
      </c>
      <c r="AC28" s="25" t="s">
        <v>1623</v>
      </c>
      <c r="AD28" s="25" t="s">
        <v>1624</v>
      </c>
      <c r="AE28" s="25" t="s">
        <v>1625</v>
      </c>
      <c r="AF28" s="25" t="s">
        <v>1626</v>
      </c>
      <c r="AG28" s="25" t="s">
        <v>1627</v>
      </c>
      <c r="AH28" s="25" t="s">
        <v>1628</v>
      </c>
      <c r="AI28" s="25" t="s">
        <v>1629</v>
      </c>
      <c r="AJ28" s="25" t="s">
        <v>1630</v>
      </c>
      <c r="AK28" s="25" t="s">
        <v>1631</v>
      </c>
      <c r="AL28" s="25" t="s">
        <v>1632</v>
      </c>
      <c r="AM28" s="25" t="s">
        <v>1633</v>
      </c>
      <c r="AN28" s="30" t="s">
        <v>1634</v>
      </c>
      <c r="AO28" s="30" t="s">
        <v>1635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1636</v>
      </c>
      <c r="B29" s="28" t="s">
        <v>1637</v>
      </c>
      <c r="C29" s="28" t="s">
        <v>1638</v>
      </c>
      <c r="D29" s="28" t="s">
        <v>136</v>
      </c>
      <c r="E29" s="28" t="s">
        <v>1588</v>
      </c>
      <c r="F29" s="28" t="s">
        <v>1639</v>
      </c>
      <c r="G29" s="28" t="s">
        <v>1640</v>
      </c>
      <c r="H29" s="28" t="s">
        <v>1641</v>
      </c>
      <c r="I29" s="28" t="s">
        <v>344</v>
      </c>
      <c r="J29" s="28" t="s">
        <v>137</v>
      </c>
      <c r="K29" s="28" t="s">
        <v>137</v>
      </c>
      <c r="L29" s="28" t="s">
        <v>1642</v>
      </c>
      <c r="M29" s="28" t="s">
        <v>1643</v>
      </c>
      <c r="N29" s="28" t="s">
        <v>209</v>
      </c>
      <c r="O29" s="28" t="s">
        <v>1644</v>
      </c>
      <c r="P29" s="28" t="s">
        <v>1645</v>
      </c>
      <c r="Q29" s="28" t="s">
        <v>1646</v>
      </c>
      <c r="R29" s="28" t="s">
        <v>1647</v>
      </c>
      <c r="S29" s="28" t="s">
        <v>128</v>
      </c>
      <c r="T29" s="28" t="s">
        <v>625</v>
      </c>
      <c r="U29" s="28" t="s">
        <v>1648</v>
      </c>
      <c r="V29" s="28" t="s">
        <v>625</v>
      </c>
      <c r="W29" s="28" t="s">
        <v>1648</v>
      </c>
      <c r="X29" s="28" t="s">
        <v>1649</v>
      </c>
      <c r="Y29" s="28" t="s">
        <v>1648</v>
      </c>
      <c r="Z29" s="28" t="s">
        <v>625</v>
      </c>
      <c r="AA29" s="28" t="s">
        <v>1648</v>
      </c>
      <c r="AB29" s="28" t="s">
        <v>117</v>
      </c>
      <c r="AC29" s="28" t="s">
        <v>1650</v>
      </c>
      <c r="AD29" s="28" t="s">
        <v>164</v>
      </c>
      <c r="AE29" s="28" t="s">
        <v>1651</v>
      </c>
      <c r="AF29" s="28" t="s">
        <v>1594</v>
      </c>
      <c r="AG29" s="28" t="s">
        <v>150</v>
      </c>
      <c r="AH29" s="28" t="s">
        <v>1652</v>
      </c>
      <c r="AI29" s="28" t="s">
        <v>1653</v>
      </c>
      <c r="AJ29" s="28" t="s">
        <v>137</v>
      </c>
      <c r="AK29" s="28" t="s">
        <v>1653</v>
      </c>
      <c r="AL29" s="28" t="s">
        <v>137</v>
      </c>
      <c r="AM29" s="28" t="s">
        <v>1579</v>
      </c>
      <c r="AN29" s="29" t="s">
        <v>1580</v>
      </c>
      <c r="AO29" s="29" t="s">
        <v>1581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1589</v>
      </c>
      <c r="E30" s="28"/>
      <c r="F30" s="28" t="s">
        <v>1654</v>
      </c>
      <c r="G30" s="28" t="s">
        <v>564</v>
      </c>
      <c r="H30" s="28" t="s">
        <v>1655</v>
      </c>
      <c r="I30" s="28" t="s">
        <v>1656</v>
      </c>
      <c r="J30" s="28"/>
      <c r="K30" s="28"/>
      <c r="L30" s="28" t="s">
        <v>1657</v>
      </c>
      <c r="M30" s="28" t="s">
        <v>1658</v>
      </c>
      <c r="N30" s="28" t="s">
        <v>344</v>
      </c>
      <c r="O30" s="28" t="s">
        <v>1659</v>
      </c>
      <c r="P30" s="28" t="s">
        <v>1660</v>
      </c>
      <c r="Q30" s="28" t="s">
        <v>265</v>
      </c>
      <c r="R30" s="28"/>
      <c r="S30" s="28" t="s">
        <v>1646</v>
      </c>
      <c r="T30" s="28" t="s">
        <v>1661</v>
      </c>
      <c r="U30" s="28" t="s">
        <v>344</v>
      </c>
      <c r="V30" s="28" t="s">
        <v>1661</v>
      </c>
      <c r="W30" s="28" t="s">
        <v>344</v>
      </c>
      <c r="X30" s="28" t="s">
        <v>1661</v>
      </c>
      <c r="Y30" s="28" t="s">
        <v>344</v>
      </c>
      <c r="Z30" s="28" t="s">
        <v>1661</v>
      </c>
      <c r="AA30" s="28" t="s">
        <v>1662</v>
      </c>
      <c r="AB30" s="28"/>
      <c r="AC30" s="28"/>
      <c r="AD30" s="28"/>
      <c r="AE30" s="28" t="s">
        <v>198</v>
      </c>
      <c r="AF30" s="28"/>
      <c r="AG30" s="28"/>
      <c r="AH30" s="28"/>
      <c r="AI30" s="28" t="s">
        <v>1663</v>
      </c>
      <c r="AJ30" s="28" t="s">
        <v>1664</v>
      </c>
      <c r="AK30" s="28" t="s">
        <v>1663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1665</v>
      </c>
      <c r="E31" s="28"/>
      <c r="F31" s="28"/>
      <c r="G31" s="28"/>
      <c r="H31" s="28"/>
      <c r="I31" s="28"/>
      <c r="J31" s="28"/>
      <c r="K31" s="28"/>
      <c r="L31" s="28" t="s">
        <v>1666</v>
      </c>
      <c r="M31" s="28" t="s">
        <v>1667</v>
      </c>
      <c r="N31" s="28" t="s">
        <v>1648</v>
      </c>
      <c r="O31" s="28" t="s">
        <v>1668</v>
      </c>
      <c r="P31" s="28" t="s">
        <v>1669</v>
      </c>
      <c r="Q31" s="28" t="s">
        <v>1670</v>
      </c>
      <c r="R31" s="28"/>
      <c r="S31" s="28" t="s">
        <v>265</v>
      </c>
      <c r="T31" s="28"/>
      <c r="U31" s="28" t="s">
        <v>1671</v>
      </c>
      <c r="V31" s="28"/>
      <c r="W31" s="28" t="s">
        <v>1671</v>
      </c>
      <c r="X31" s="28"/>
      <c r="Y31" s="28" t="s">
        <v>1671</v>
      </c>
      <c r="Z31" s="28"/>
      <c r="AA31" s="28" t="s">
        <v>1671</v>
      </c>
      <c r="AB31" s="28"/>
      <c r="AC31" s="28"/>
      <c r="AD31" s="28"/>
      <c r="AE31" s="28" t="s">
        <v>1672</v>
      </c>
      <c r="AF31" s="28"/>
      <c r="AG31" s="28"/>
      <c r="AH31" s="28"/>
      <c r="AI31" s="28" t="s">
        <v>1673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1674</v>
      </c>
      <c r="E32" s="28"/>
      <c r="F32" s="28"/>
      <c r="G32" s="28"/>
      <c r="H32" s="28"/>
      <c r="I32" s="28"/>
      <c r="J32" s="28"/>
      <c r="K32" s="28"/>
      <c r="L32" s="28" t="s">
        <v>1675</v>
      </c>
      <c r="M32" s="28"/>
      <c r="N32" s="28"/>
      <c r="O32" s="28"/>
      <c r="P32" s="28" t="s">
        <v>1676</v>
      </c>
      <c r="Q32" s="28" t="s">
        <v>1677</v>
      </c>
      <c r="R32" s="28"/>
      <c r="S32" s="28" t="s">
        <v>1670</v>
      </c>
      <c r="T32" s="28"/>
      <c r="U32" s="28" t="s">
        <v>1678</v>
      </c>
      <c r="V32" s="28"/>
      <c r="W32" s="28" t="s">
        <v>1678</v>
      </c>
      <c r="X32" s="28"/>
      <c r="Y32" s="28" t="s">
        <v>1678</v>
      </c>
      <c r="Z32" s="28"/>
      <c r="AA32" s="28" t="s">
        <v>1678</v>
      </c>
      <c r="AB32" s="28"/>
      <c r="AC32" s="28"/>
      <c r="AD32" s="28"/>
      <c r="AE32" s="28"/>
      <c r="AF32" s="28"/>
      <c r="AG32" s="28"/>
      <c r="AH32" s="28"/>
      <c r="AI32" s="28" t="s">
        <v>1666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1679</v>
      </c>
      <c r="E33" s="28"/>
      <c r="F33" s="28"/>
      <c r="G33" s="28"/>
      <c r="H33" s="28"/>
      <c r="I33" s="28"/>
      <c r="J33" s="28"/>
      <c r="K33" s="28"/>
      <c r="L33" s="28" t="s">
        <v>1680</v>
      </c>
      <c r="M33" s="28"/>
      <c r="N33" s="28"/>
      <c r="O33" s="28"/>
      <c r="P33" s="28"/>
      <c r="Q33" s="28" t="s">
        <v>180</v>
      </c>
      <c r="R33" s="28"/>
      <c r="S33" s="28" t="s">
        <v>1677</v>
      </c>
      <c r="T33" s="28"/>
      <c r="U33" s="28" t="s">
        <v>1681</v>
      </c>
      <c r="V33" s="28"/>
      <c r="W33" s="28" t="s">
        <v>1681</v>
      </c>
      <c r="X33" s="28"/>
      <c r="Y33" s="28" t="s">
        <v>1681</v>
      </c>
      <c r="Z33" s="28"/>
      <c r="AA33" s="28" t="s">
        <v>1681</v>
      </c>
      <c r="AB33" s="28"/>
      <c r="AC33" s="28"/>
      <c r="AD33" s="28"/>
      <c r="AE33" s="28"/>
      <c r="AF33" s="28"/>
      <c r="AG33" s="28"/>
      <c r="AH33" s="28"/>
      <c r="AI33" s="28" t="s">
        <v>1680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1682</v>
      </c>
      <c r="M34" s="28"/>
      <c r="N34" s="28"/>
      <c r="O34" s="28"/>
      <c r="P34" s="28"/>
      <c r="Q34" s="28" t="s">
        <v>1683</v>
      </c>
      <c r="R34" s="28"/>
      <c r="S34" s="28" t="s">
        <v>180</v>
      </c>
      <c r="T34" s="28"/>
      <c r="U34" s="28" t="s">
        <v>697</v>
      </c>
      <c r="V34" s="28"/>
      <c r="W34" s="28" t="s">
        <v>697</v>
      </c>
      <c r="X34" s="28"/>
      <c r="Y34" s="28" t="s">
        <v>697</v>
      </c>
      <c r="Z34" s="28"/>
      <c r="AA34" s="28" t="s">
        <v>697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621</v>
      </c>
      <c r="M35" s="28"/>
      <c r="N35" s="28"/>
      <c r="O35" s="28"/>
      <c r="P35" s="28"/>
      <c r="Q35" s="28" t="s">
        <v>1684</v>
      </c>
      <c r="R35" s="28"/>
      <c r="S35" s="28" t="s">
        <v>1683</v>
      </c>
      <c r="T35" s="28"/>
      <c r="U35" s="28" t="s">
        <v>1685</v>
      </c>
      <c r="V35" s="28"/>
      <c r="W35" s="28" t="s">
        <v>1685</v>
      </c>
      <c r="X35" s="28"/>
      <c r="Y35" s="28" t="s">
        <v>1685</v>
      </c>
      <c r="Z35" s="28"/>
      <c r="AA35" s="28" t="s">
        <v>1685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1686</v>
      </c>
      <c r="R36" s="28"/>
      <c r="S36" s="28" t="s">
        <v>1684</v>
      </c>
      <c r="T36" s="28"/>
      <c r="U36" s="28" t="s">
        <v>1687</v>
      </c>
      <c r="V36" s="28"/>
      <c r="W36" s="28" t="s">
        <v>1687</v>
      </c>
      <c r="X36" s="28"/>
      <c r="Y36" s="28" t="s">
        <v>1687</v>
      </c>
      <c r="Z36" s="28"/>
      <c r="AA36" s="28" t="s">
        <v>1687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1688</v>
      </c>
      <c r="R37" s="28"/>
      <c r="S37" s="28" t="s">
        <v>1686</v>
      </c>
      <c r="T37" s="28"/>
      <c r="U37" s="28" t="s">
        <v>1675</v>
      </c>
      <c r="V37" s="28"/>
      <c r="W37" s="28" t="s">
        <v>1675</v>
      </c>
      <c r="X37" s="28"/>
      <c r="Y37" s="28" t="s">
        <v>1675</v>
      </c>
      <c r="Z37" s="28"/>
      <c r="AA37" s="28" t="s">
        <v>1675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1689</v>
      </c>
      <c r="R38" s="28"/>
      <c r="S38" s="28" t="s">
        <v>1688</v>
      </c>
      <c r="T38" s="28"/>
      <c r="U38" s="28" t="s">
        <v>393</v>
      </c>
      <c r="V38" s="28"/>
      <c r="W38" s="28" t="s">
        <v>393</v>
      </c>
      <c r="X38" s="28"/>
      <c r="Y38" s="28" t="s">
        <v>393</v>
      </c>
      <c r="Z38" s="28"/>
      <c r="AA38" s="28" t="s">
        <v>393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1690</v>
      </c>
      <c r="R39" s="28"/>
      <c r="S39" s="31" t="s">
        <v>1689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1691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1692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809</v>
      </c>
      <c r="D3" s="176" t="s">
        <v>1693</v>
      </c>
      <c r="E3" s="176" t="s">
        <v>1694</v>
      </c>
      <c r="F3" s="176" t="s">
        <v>1695</v>
      </c>
      <c r="G3" s="176" t="s">
        <v>1696</v>
      </c>
      <c r="H3" s="176" t="s">
        <v>1697</v>
      </c>
    </row>
    <row r="4" spans="3:8">
      <c r="C4" s="177" t="s">
        <v>213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213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213</v>
      </c>
      <c r="D6" s="177">
        <v>7672</v>
      </c>
      <c r="E6" s="178">
        <v>46000</v>
      </c>
      <c r="F6" s="179" t="s">
        <v>1698</v>
      </c>
      <c r="G6" s="177"/>
      <c r="H6" s="177"/>
    </row>
    <row r="7" spans="3:8">
      <c r="C7" s="177" t="s">
        <v>96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96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96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1699</v>
      </c>
      <c r="D12" s="177">
        <v>9049</v>
      </c>
      <c r="E12" s="178">
        <v>46044</v>
      </c>
      <c r="F12" s="180" t="s">
        <v>1700</v>
      </c>
      <c r="G12" s="177" t="s">
        <v>1701</v>
      </c>
      <c r="H12" s="177"/>
    </row>
    <row r="13" spans="3:8">
      <c r="C13" s="177" t="s">
        <v>1699</v>
      </c>
      <c r="D13" s="177">
        <v>9044</v>
      </c>
      <c r="E13" s="178">
        <v>46044</v>
      </c>
      <c r="F13" s="180" t="s">
        <v>1702</v>
      </c>
      <c r="G13" s="177" t="s">
        <v>1703</v>
      </c>
      <c r="H13" s="177"/>
    </row>
    <row r="14" spans="3:8">
      <c r="C14" s="177" t="s">
        <v>348</v>
      </c>
      <c r="D14" s="177">
        <v>9423</v>
      </c>
      <c r="E14" s="178">
        <v>46062</v>
      </c>
      <c r="F14" s="180" t="s">
        <v>1704</v>
      </c>
      <c r="G14" s="177"/>
      <c r="H14" s="177"/>
    </row>
    <row r="15" spans="3:8">
      <c r="C15" s="177" t="s">
        <v>348</v>
      </c>
      <c r="D15" s="177">
        <v>9372</v>
      </c>
      <c r="E15" s="178">
        <v>46062</v>
      </c>
      <c r="F15" s="180" t="s">
        <v>1704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1705</v>
      </c>
      <c r="C2" s="83" t="s">
        <v>27</v>
      </c>
      <c r="D2" s="83" t="s">
        <v>29</v>
      </c>
      <c r="E2" s="83" t="s">
        <v>1706</v>
      </c>
      <c r="F2" s="83" t="s">
        <v>1707</v>
      </c>
      <c r="G2" s="83" t="s">
        <v>1708</v>
      </c>
      <c r="H2" s="83" t="s">
        <v>1709</v>
      </c>
      <c r="I2" s="83" t="s">
        <v>1710</v>
      </c>
      <c r="J2" s="83" t="s">
        <v>1711</v>
      </c>
      <c r="K2" s="109" t="s">
        <v>1712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TMJ-TCT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OPORTUNIDADE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FIXO</v>
      </c>
      <c r="I228" s="101" t="str">
        <f>IF(FN_MC!AC206="","*",FN_MC!AC206)</f>
        <v>*</v>
      </c>
      <c r="J228" s="102" t="str">
        <f>IF(FN_MC!AA206="","*",FN_MC!AA206)</f>
        <v>2 (Enio e Daniel)</v>
      </c>
      <c r="K228" s="112">
        <f>IF(FN_MC!AD206="","*",FN_MC!AD206)</f>
        <v>0.29166666666666669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OPORTUNIDADE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2 (Maicon e Eder)</v>
      </c>
      <c r="K231" s="112">
        <f>IF(FN_MC!AD209="","*",FN_MC!AD209)</f>
        <v>0.29166666666666669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OPORTUNIDADE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FIXO</v>
      </c>
      <c r="I233" s="101" t="str">
        <f>IF(FN_MC!AC211="","*",FN_MC!AC211)</f>
        <v>*</v>
      </c>
      <c r="J233" s="102">
        <f>IF(FN_MC!AA211="","*",FN_MC!AA211)</f>
        <v>1</v>
      </c>
      <c r="K233" s="112">
        <f>IF(FN_MC!AD211="","*",FN_MC!AD211)</f>
        <v>0.29166666666666669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W48</v>
      </c>
      <c r="E236" s="101" t="str">
        <f>IF(FN_MC!H214="","*",FN_MC!H214)</f>
        <v>TIN2</v>
      </c>
      <c r="F236" s="114" t="str">
        <f>IF(FN_MC!M214="","*",FN_MC!M214)</f>
        <v>TSP-TIN</v>
      </c>
      <c r="G236" s="101" t="str">
        <f>IF(FN_MC!I214="","*",FN_MC!I214)</f>
        <v>TIN2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OPORTUNIDADE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OPORTUNIDADE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PAM</v>
      </c>
      <c r="F239" s="114" t="str">
        <f>IF(FN_MC!M217="","*",FN_MC!M217)</f>
        <v>PAM-PSS</v>
      </c>
      <c r="G239" s="101" t="str">
        <f>IF(FN_MC!I217="","*",FN_MC!I217)</f>
        <v>PSS</v>
      </c>
      <c r="H239" s="101" t="str">
        <f>IF(FN_MC!AB217="","*",FN_MC!AB217)</f>
        <v>FIXO</v>
      </c>
      <c r="I239" s="101" t="str">
        <f>IF(FN_MC!AC217="","*",FN_MC!AC217)</f>
        <v>*</v>
      </c>
      <c r="J239" s="102">
        <f>IF(FN_MC!AA217="","*",FN_MC!AA217)</f>
        <v>1</v>
      </c>
      <c r="K239" s="112">
        <f>IF(FN_MC!AD217="","*",FN_MC!AD217)</f>
        <v>0.29166666666666669</v>
      </c>
    </row>
    <row r="240" spans="2:11" hidden="1">
      <c r="B240" s="100" t="str">
        <f>IF(FN_MC!Y218="","*",FN_MC!Y218)</f>
        <v>OPORTUNIDADE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OPORTUNIDADE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FIXO</v>
      </c>
      <c r="I241" s="101" t="str">
        <f>IF(FN_MC!AC219="","*",FN_MC!AC219)</f>
        <v>*</v>
      </c>
      <c r="J241" s="102">
        <f>IF(FN_MC!AA219="","*",FN_MC!AA219)</f>
        <v>1</v>
      </c>
      <c r="K241" s="112">
        <f>IF(FN_MC!AD219="","*",FN_MC!AD219)</f>
        <v>0.29166666666666669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PSI-PJG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94</v>
      </c>
      <c r="Q2" s="263"/>
      <c r="R2" s="88"/>
      <c r="S2" s="88"/>
      <c r="T2" s="89"/>
      <c r="U2" s="264" t="s">
        <v>1713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1714</v>
      </c>
      <c r="B3" s="91" t="s">
        <v>1715</v>
      </c>
      <c r="C3" s="91" t="s">
        <v>51</v>
      </c>
      <c r="D3" s="92" t="s">
        <v>44</v>
      </c>
      <c r="E3" s="92" t="s">
        <v>46</v>
      </c>
      <c r="F3" s="92" t="s">
        <v>1716</v>
      </c>
      <c r="G3" s="92" t="s">
        <v>1592</v>
      </c>
      <c r="H3" s="92" t="s">
        <v>31</v>
      </c>
      <c r="I3" s="92" t="s">
        <v>33</v>
      </c>
      <c r="J3" s="92" t="s">
        <v>34</v>
      </c>
      <c r="K3" s="92" t="s">
        <v>38</v>
      </c>
      <c r="L3" s="185" t="s">
        <v>39</v>
      </c>
      <c r="M3" s="105" t="s">
        <v>35</v>
      </c>
      <c r="N3" s="172" t="s">
        <v>36</v>
      </c>
      <c r="O3" s="172" t="s">
        <v>37</v>
      </c>
      <c r="P3" s="106" t="s">
        <v>40</v>
      </c>
      <c r="Q3" s="106" t="s">
        <v>41</v>
      </c>
      <c r="R3" s="93" t="s">
        <v>42</v>
      </c>
      <c r="S3" s="93" t="s">
        <v>1717</v>
      </c>
      <c r="T3" s="94" t="s">
        <v>48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40210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TMJ-TCT</v>
      </c>
      <c r="L198" s="186" t="str">
        <f>IF(FN_MC!N201="","*",FN_MC!N201)</f>
        <v>TMJPAT1</v>
      </c>
      <c r="M198" s="97">
        <f>IF(FN_MC!J201="","*",FN_MC!J201)</f>
        <v>98</v>
      </c>
      <c r="N198" s="173">
        <f>IF(FN_MC!K201="","*",FN_MC!K201)</f>
        <v>597.1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OPORTUNIDADE</v>
      </c>
      <c r="B202" s="95" t="str">
        <f>IF(FN_MC!X206="","*",FN_MC!X206)</f>
        <v>Oportunidade</v>
      </c>
      <c r="C202" s="95" t="str">
        <f>IF(FN_MC!Z206="","*",FN_MC!Z206)</f>
        <v>*</v>
      </c>
      <c r="D202" s="96" t="str">
        <f>IF(FN_MC!S206="","*",FN_MC!S206)</f>
        <v>FERRONORTE</v>
      </c>
      <c r="E202" s="96" t="str">
        <f>IF(FN_MC!T206="","*",FN_MC!T206)</f>
        <v>TCS-TGR</v>
      </c>
      <c r="F202" s="96">
        <f>IF(FN_MC!B206="","*",FN_MC!B206)</f>
        <v>46072</v>
      </c>
      <c r="G202" s="96" t="str">
        <f>IF(FN_MC!D206="","*",FN_MC!D206)</f>
        <v>W70</v>
      </c>
      <c r="H202" s="96" t="str">
        <f>IF(FN_MC!F206="","*",FN_MC!F206)</f>
        <v>PDM - PEDRA - DESCARGA</v>
      </c>
      <c r="I202" s="96" t="str">
        <f>IF(FN_MC!H206="","*",FN_MC!H206)</f>
        <v>TAG</v>
      </c>
      <c r="J202" s="96" t="str">
        <f>IF(FN_MC!I206="","*",FN_MC!I206)</f>
        <v>TAG</v>
      </c>
      <c r="K202" s="96" t="str">
        <f>IF(FN_MC!M206="","*",FN_MC!M206)</f>
        <v>TVL-TBR</v>
      </c>
      <c r="L202" s="186" t="str">
        <f>IF(FN_MC!N206="","*",FN_MC!N206)</f>
        <v>TVL464</v>
      </c>
      <c r="M202" s="97">
        <f>IF(FN_MC!J206="","*",FN_MC!J206)</f>
        <v>74</v>
      </c>
      <c r="N202" s="173">
        <f>IF(FN_MC!K206="","*",FN_MC!K206)</f>
        <v>461</v>
      </c>
      <c r="O202" s="173" t="str">
        <f>IF(FN_MC!L206="","*",FN_MC!L206)</f>
        <v>-</v>
      </c>
      <c r="P202" s="107">
        <f>IF(FN_MC!O206="","*",FN_MC!O206)</f>
        <v>0.41666666666666669</v>
      </c>
      <c r="Q202" s="107">
        <f>IF(FN_MC!P206="","*",FN_MC!P206)</f>
        <v>0.125</v>
      </c>
      <c r="R202" s="96" t="str">
        <f>IF(FN_MC!Q206="","*",CONCATENATE(FN_MC!Q206," ",FN_MC!R206))</f>
        <v>20 VAGÕES</v>
      </c>
      <c r="S202" s="96" t="str">
        <f>IF(FN_MC!V206="","*",FN_MC!V206)</f>
        <v>Elton</v>
      </c>
      <c r="T202" s="96" t="str">
        <f>IF(FN_MC!W206="","*",FN_MC!W206)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OPORTUNIDADE</v>
      </c>
      <c r="B205" s="95" t="str">
        <f>IF(FN_MC!X209="","*",FN_MC!X209)</f>
        <v>Oportunidade</v>
      </c>
      <c r="C205" s="95" t="str">
        <f>IF(FN_MC!Z209="","*",FN_MC!Z209)</f>
        <v>*</v>
      </c>
      <c r="D205" s="96" t="str">
        <f>IF(FN_MC!S209="","*",FN_MC!S209)</f>
        <v>FERRONORTE</v>
      </c>
      <c r="E205" s="96" t="str">
        <f>IF(FN_MC!T209="","*",FN_MC!T209)</f>
        <v>TCS-TGR</v>
      </c>
      <c r="F205" s="96">
        <f>IF(FN_MC!B209="","*",FN_MC!B209)</f>
        <v>46072</v>
      </c>
      <c r="G205" s="96" t="str">
        <f>IF(FN_MC!D209="","*",FN_MC!D209)</f>
        <v>W50</v>
      </c>
      <c r="H205" s="96" t="str">
        <f>IF(FN_MC!F209="","*",FN_MC!F209)</f>
        <v>DESLOCAMENTO</v>
      </c>
      <c r="I205" s="96" t="str">
        <f>IF(FN_MC!H209="","*",FN_MC!H209)</f>
        <v>TCS</v>
      </c>
      <c r="J205" s="96" t="str">
        <f>IF(FN_MC!I209="","*",FN_MC!I209)</f>
        <v>TIN</v>
      </c>
      <c r="K205" s="96" t="str">
        <f>IF(FN_MC!M209="","*",FN_MC!M209)</f>
        <v>TCS-TRC</v>
      </c>
      <c r="L205" s="186" t="str">
        <f>IF(FN_MC!N209="","*",FN_MC!N209)</f>
        <v>291TRC1</v>
      </c>
      <c r="M205" s="97">
        <f>IF(FN_MC!J209="","*",FN_MC!J209)</f>
        <v>74</v>
      </c>
      <c r="N205" s="173">
        <f>IF(FN_MC!K209="","*",FN_MC!K209)</f>
        <v>291</v>
      </c>
      <c r="O205" s="173">
        <f>IF(FN_MC!L209="","*",FN_MC!L209)</f>
        <v>109.541</v>
      </c>
      <c r="P205" s="107">
        <f>IF(FN_MC!O209="","*",FN_MC!O209)</f>
        <v>0.70833333333333337</v>
      </c>
      <c r="Q205" s="107">
        <f>IF(FN_MC!P209="","*",FN_MC!P209)</f>
        <v>4.1666666666666664E-2</v>
      </c>
      <c r="R205" s="96" t="str">
        <f>IF(FN_MC!Q209="","*",CONCATENATE(FN_MC!Q209," ",FN_MC!R209))</f>
        <v>1 BINÁRIO</v>
      </c>
      <c r="S205" s="96" t="str">
        <f>IF(FN_MC!V209="","*",FN_MC!V209)</f>
        <v>Efraim</v>
      </c>
      <c r="T205" s="96" t="str">
        <f>IF(FN_MC!W209="","*",FN_MC!W209)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IF(FN_MC!Y211="","*",FN_MC!Y211)</f>
        <v>OPORTUNIDADE</v>
      </c>
      <c r="B207" s="95" t="str">
        <f>IF(FN_MC!X211="","*",FN_MC!X211)</f>
        <v>Oportunidade</v>
      </c>
      <c r="C207" s="95" t="str">
        <f>IF(FN_MC!Z211="","*",FN_MC!Z211)</f>
        <v>*</v>
      </c>
      <c r="D207" s="96" t="str">
        <f>IF(FN_MC!S211="","*",FN_MC!S211)</f>
        <v>FERRONORTE</v>
      </c>
      <c r="E207" s="96" t="str">
        <f>IF(FN_MC!T211="","*",FN_MC!T211)</f>
        <v>TMI-TCS</v>
      </c>
      <c r="F207" s="96">
        <f>IF(FN_MC!B211="","*",FN_MC!B211)</f>
        <v>46072</v>
      </c>
      <c r="G207" s="96" t="str">
        <f>IF(FN_MC!D211="","*",FN_MC!D211)</f>
        <v>V48</v>
      </c>
      <c r="H207" s="96" t="str">
        <f>IF(FN_MC!F211="","*",FN_MC!F211)</f>
        <v>MECANIZAÇÃO - SOCADORA</v>
      </c>
      <c r="I207" s="96" t="str">
        <f>IF(FN_MC!H211="","*",FN_MC!H211)</f>
        <v>TVI</v>
      </c>
      <c r="J207" s="96" t="str">
        <f>IF(FN_MC!I211="","*",FN_MC!I211)</f>
        <v>TVI</v>
      </c>
      <c r="K207" s="96" t="str">
        <f>IF(FN_MC!M211="","*",FN_MC!M211)</f>
        <v>TVI-TJA</v>
      </c>
      <c r="L207" s="186" t="str">
        <f>IF(FN_MC!N211="","*",FN_MC!N211)</f>
        <v>TVI239</v>
      </c>
      <c r="M207" s="97">
        <f>IF(FN_MC!J211="","*",FN_MC!J211)</f>
        <v>74</v>
      </c>
      <c r="N207" s="173">
        <f>IF(FN_MC!K211="","*",FN_MC!K211)</f>
        <v>237.4</v>
      </c>
      <c r="O207" s="173">
        <f>IF(FN_MC!L211="","*",FN_MC!L211)</f>
        <v>239</v>
      </c>
      <c r="P207" s="107">
        <f>IF(FN_MC!O211="","*",FN_MC!O211)</f>
        <v>0.375</v>
      </c>
      <c r="Q207" s="107">
        <f>IF(FN_MC!P211="","*",FN_MC!P211)</f>
        <v>8.3333333333333329E-2</v>
      </c>
      <c r="R207" s="96" t="str">
        <f>IF(FN_MC!Q211="","*",CONCATENATE(FN_MC!Q211," ",FN_MC!R211))</f>
        <v>1000 M</v>
      </c>
      <c r="S207" s="96" t="str">
        <f>IF(FN_MC!V211="","*",FN_MC!V211)</f>
        <v>Ezequiel</v>
      </c>
      <c r="T207" s="96" t="str">
        <f>IF(FN_MC!W211="","*",FN_MC!W211)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FERRONORTE</v>
      </c>
      <c r="E210" s="96" t="str">
        <f>IF(FN_MC!T214="","*",FN_MC!T214)</f>
        <v>TMI-TCS</v>
      </c>
      <c r="F210" s="96" t="str">
        <f>IF(FN_MC!B214="","*",FN_MC!B214)</f>
        <v>*</v>
      </c>
      <c r="G210" s="96" t="str">
        <f>IF(FN_MC!D214="","*",FN_MC!D214)</f>
        <v>W48</v>
      </c>
      <c r="H210" s="96" t="str">
        <f>IF(FN_MC!F214="","*",FN_MC!F214)</f>
        <v>MECANIZAÇÃO - DOL</v>
      </c>
      <c r="I210" s="96" t="str">
        <f>IF(FN_MC!H214="","*",FN_MC!H214)</f>
        <v>TIN2</v>
      </c>
      <c r="J210" s="96" t="str">
        <f>IF(FN_MC!I214="","*",FN_MC!I214)</f>
        <v>TIN2</v>
      </c>
      <c r="K210" s="96" t="str">
        <f>IF(FN_MC!M214="","*",FN_MC!M214)</f>
        <v>TSP-TIN</v>
      </c>
      <c r="L210" s="186" t="str">
        <f>IF(FN_MC!N214="","*",FN_MC!N214)</f>
        <v>K97TIN</v>
      </c>
      <c r="M210" s="97">
        <f>IF(FN_MC!J214="","*",FN_MC!J214)</f>
        <v>74</v>
      </c>
      <c r="N210" s="173">
        <f>IF(FN_MC!K214="","*",FN_MC!K214)</f>
        <v>104.3</v>
      </c>
      <c r="O210" s="173">
        <f>IF(FN_MC!L214="","*",FN_MC!L214)</f>
        <v>100.7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>
        <f ca="1">_xlfn.XLOOKUP(G210&amp;$U$3,BS_CONTROLE[CHAVE],BS_CONTROLE[Quantidade_11],"-")</f>
        <v>3322</v>
      </c>
      <c r="V210" s="98">
        <f ca="1">_xlfn.XLOOKUP(G210&amp;$V$3,BS_CONTROLE[CHAVE],BS_CONTROLE[Quantidade_11],"-")</f>
        <v>3035</v>
      </c>
      <c r="W210" s="98">
        <f ca="1">_xlfn.XLOOKUP(G210&amp;$W$3,BS_CONTROLE[CHAVE],BS_CONTROLE[Quantidade_11],"-")</f>
        <v>1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OPORTUNIDADE</v>
      </c>
      <c r="B211" s="95" t="str">
        <f>IF(FN_MC!X215="","*",FN_MC!X215)</f>
        <v>Oportunidade</v>
      </c>
      <c r="C211" s="95" t="str">
        <f>IF(FN_MC!Z215="","*",FN_MC!Z215)</f>
        <v>*</v>
      </c>
      <c r="D211" s="96" t="str">
        <f>IF(FN_MC!S215="","*",FN_MC!S215)</f>
        <v>FERRONORTE</v>
      </c>
      <c r="E211" s="96" t="str">
        <f>IF(FN_MC!T215="","*",FN_MC!T215)</f>
        <v>TMI-TCS</v>
      </c>
      <c r="F211" s="96">
        <f>IF(FN_MC!B215="","*",FN_MC!B215)</f>
        <v>46072</v>
      </c>
      <c r="G211" s="96" t="str">
        <f>IF(FN_MC!D215="","*",FN_MC!D215)</f>
        <v>MARCOS (TF-520)</v>
      </c>
      <c r="H211" s="96" t="str">
        <f>IF(FN_MC!F215="","*",FN_MC!F215)</f>
        <v>PDM - SOLDA</v>
      </c>
      <c r="I211" s="96" t="str">
        <f>IF(FN_MC!H215="","*",FN_MC!H215)</f>
        <v>K52TQI</v>
      </c>
      <c r="J211" s="96" t="str">
        <f>IF(FN_MC!I215="","*",FN_MC!I215)</f>
        <v>-</v>
      </c>
      <c r="K211" s="96" t="str">
        <f>IF(FN_MC!M215="","*",FN_MC!M215)</f>
        <v>TLG-TQI</v>
      </c>
      <c r="L211" s="186" t="str">
        <f>IF(FN_MC!N215="","*",FN_MC!N215)</f>
        <v>K52TQI</v>
      </c>
      <c r="M211" s="97">
        <f>IF(FN_MC!J215="","*",FN_MC!J215)</f>
        <v>74</v>
      </c>
      <c r="N211" s="173">
        <f>IF(FN_MC!K215="","*",FN_MC!K215)</f>
        <v>54.53</v>
      </c>
      <c r="O211" s="173" t="str">
        <f>IF(FN_MC!L215="","*",FN_MC!L215)</f>
        <v>-</v>
      </c>
      <c r="P211" s="107">
        <f>IF(FN_MC!O215="","*",FN_MC!O215)</f>
        <v>0.375</v>
      </c>
      <c r="Q211" s="107">
        <f>IF(FN_MC!P215="","*",FN_MC!P215)</f>
        <v>8.3333333333333329E-2</v>
      </c>
      <c r="R211" s="96" t="str">
        <f>IF(FN_MC!Q215="","*",CONCATENATE(FN_MC!Q215," ",FN_MC!R215))</f>
        <v>2 Nº DE SOLDA</v>
      </c>
      <c r="S211" s="96" t="str">
        <f>IF(FN_MC!V215="","*",FN_MC!V215)</f>
        <v>Marcos Euzebio</v>
      </c>
      <c r="T211" s="96" t="str">
        <f>IF(FN_MC!W215="","*",FN_MC!W215)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E14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>
        <f ca="1">_xlfn.XLOOKUP(G212&amp;$U$3,BS_CONTROLE[CHAVE],BS_CONTROLE[Quantidade_11],"-")</f>
        <v>40210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IF(FN_MC!Y217="","*",FN_MC!Y217)</f>
        <v>OPORTUNIDADE</v>
      </c>
      <c r="B213" s="95" t="str">
        <f>IF(FN_MC!X217="","*",FN_MC!X217)</f>
        <v>Oportunidade</v>
      </c>
      <c r="C213" s="95" t="str">
        <f>IF(FN_MC!Z217="","*",FN_MC!Z217)</f>
        <v>*</v>
      </c>
      <c r="D213" s="96" t="str">
        <f>IF(FN_MC!S217="","*",FN_MC!S217)</f>
        <v>MALHA CENTRAL</v>
      </c>
      <c r="E213" s="96" t="str">
        <f>IF(FN_MC!T217="","*",FN_MC!T217)</f>
        <v>PRV-POV</v>
      </c>
      <c r="F213" s="96">
        <f>IF(FN_MC!B217="","*",FN_MC!B217)</f>
        <v>46072</v>
      </c>
      <c r="G213" s="96" t="str">
        <f>IF(FN_MC!D217="","*",FN_MC!D217)</f>
        <v>V80</v>
      </c>
      <c r="H213" s="96" t="str">
        <f>IF(FN_MC!F217="","*",FN_MC!F217)</f>
        <v>INSPEÇÃO RIV</v>
      </c>
      <c r="I213" s="96" t="str">
        <f>IF(FN_MC!H217="","*",FN_MC!H217)</f>
        <v>PAM</v>
      </c>
      <c r="J213" s="96" t="str">
        <f>IF(FN_MC!I217="","*",FN_MC!I217)</f>
        <v>PSS</v>
      </c>
      <c r="K213" s="96" t="str">
        <f>IF(FN_MC!M217="","*",FN_MC!M217)</f>
        <v>PAM-PSS</v>
      </c>
      <c r="L213" s="186" t="str">
        <f>IF(FN_MC!N217="","*",FN_MC!N217)</f>
        <v>PAMPSS</v>
      </c>
      <c r="M213" s="97">
        <f>IF(FN_MC!J217="","*",FN_MC!J217)</f>
        <v>103</v>
      </c>
      <c r="N213" s="173">
        <f>IF(FN_MC!K217="","*",FN_MC!K217)</f>
        <v>1935</v>
      </c>
      <c r="O213" s="173">
        <f>IF(FN_MC!L217="","*",FN_MC!L217)</f>
        <v>2029</v>
      </c>
      <c r="P213" s="107">
        <f>IF(FN_MC!O217="","*",FN_MC!O217)</f>
        <v>0.41666666666666669</v>
      </c>
      <c r="Q213" s="107">
        <f>IF(FN_MC!P217="","*",FN_MC!P217)</f>
        <v>4.1666666666666664E-2</v>
      </c>
      <c r="R213" s="96" t="str">
        <f>IF(FN_MC!Q217="","*",CONCATENATE(FN_MC!Q217," ",FN_MC!R217))</f>
        <v>1 BINÁRIO</v>
      </c>
      <c r="S213" s="96" t="str">
        <f>IF(FN_MC!V217="","*",FN_MC!V217)</f>
        <v>Fernanda</v>
      </c>
      <c r="T213" s="96" t="str">
        <f>IF(FN_MC!W217="","*",FN_MC!W217)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OPORTUNIDADE</v>
      </c>
      <c r="B214" s="95" t="str">
        <f>IF(FN_MC!X218="","*",FN_MC!X218)</f>
        <v>Oportunidade</v>
      </c>
      <c r="C214" s="95" t="str">
        <f>IF(FN_MC!Z218="","*",FN_MC!Z218)</f>
        <v>*</v>
      </c>
      <c r="D214" s="96" t="str">
        <f>IF(FN_MC!S218="","*",FN_MC!S218)</f>
        <v>MALHA CENTRAL</v>
      </c>
      <c r="E214" s="96" t="str">
        <f>IF(FN_MC!T218="","*",FN_MC!T218)</f>
        <v>RAMAL</v>
      </c>
      <c r="F214" s="96">
        <f>IF(FN_MC!B218="","*",FN_MC!B218)</f>
        <v>46072</v>
      </c>
      <c r="G214" s="96" t="str">
        <f>IF(FN_MC!D218="","*",FN_MC!D218)</f>
        <v>A88</v>
      </c>
      <c r="H214" s="96" t="str">
        <f>IF(FN_MC!F218="","*",FN_MC!F218)</f>
        <v>INSPEÇÃO AUTO DE LINHA</v>
      </c>
      <c r="I214" s="96" t="str">
        <f>IF(FN_MC!H218="","*",FN_MC!H218)</f>
        <v>ZDK</v>
      </c>
      <c r="J214" s="96" t="str">
        <f>IF(FN_MC!I218="","*",FN_MC!I218)</f>
        <v>ZTR</v>
      </c>
      <c r="K214" s="96" t="str">
        <f>IF(FN_MC!M218="","*",FN_MC!M218)</f>
        <v>ZDK</v>
      </c>
      <c r="L214" s="186" t="str">
        <f>IF(FN_MC!N218="","*",FN_MC!N218)</f>
        <v>ZDK1</v>
      </c>
      <c r="M214" s="97">
        <f>IF(FN_MC!J218="","*",FN_MC!J218)</f>
        <v>78</v>
      </c>
      <c r="N214" s="173">
        <f>IF(FN_MC!K218="","*",FN_MC!K218)</f>
        <v>251.05199999999999</v>
      </c>
      <c r="O214" s="173">
        <f>IF(FN_MC!L218="","*",FN_MC!L218)</f>
        <v>227.422</v>
      </c>
      <c r="P214" s="107">
        <f>IF(FN_MC!O218="","*",FN_MC!O218)</f>
        <v>0.375</v>
      </c>
      <c r="Q214" s="107">
        <f>IF(FN_MC!P218="","*",FN_MC!P218)</f>
        <v>4.1666666666666664E-2</v>
      </c>
      <c r="R214" s="96" t="str">
        <f>IF(FN_MC!Q218="","*",CONCATENATE(FN_MC!Q218," ",FN_MC!R218))</f>
        <v>1 BINÁRIO</v>
      </c>
      <c r="S214" s="96" t="str">
        <f>IF(FN_MC!V218="","*",FN_MC!V218)</f>
        <v>Josimar</v>
      </c>
      <c r="T214" s="96" t="str">
        <f>IF(FN_MC!W218="","*",FN_MC!W218)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OPORTUNIDADE</v>
      </c>
      <c r="B215" s="95" t="str">
        <f>IF(FN_MC!X219="","*",FN_MC!X219)</f>
        <v>Oportunidade</v>
      </c>
      <c r="C215" s="95" t="str">
        <f>IF(FN_MC!Z219="","*",FN_MC!Z219)</f>
        <v>*</v>
      </c>
      <c r="D215" s="96" t="str">
        <f>IF(FN_MC!S219="","*",FN_MC!S219)</f>
        <v>MALHA CENTRAL</v>
      </c>
      <c r="E215" s="96" t="str">
        <f>IF(FN_MC!T219="","*",FN_MC!T219)</f>
        <v>RAMAL</v>
      </c>
      <c r="F215" s="96">
        <f>IF(FN_MC!B219="","*",FN_MC!B219)</f>
        <v>46072</v>
      </c>
      <c r="G215" s="96" t="str">
        <f>IF(FN_MC!D219="","*",FN_MC!D219)</f>
        <v>E18</v>
      </c>
      <c r="H215" s="96" t="str">
        <f>IF(FN_MC!F219="","*",FN_MC!F219)</f>
        <v>CAMINHÃO DE SOLDA</v>
      </c>
      <c r="I215" s="96" t="str">
        <f>IF(FN_MC!H219="","*",FN_MC!H219)</f>
        <v>ZIQZQY</v>
      </c>
      <c r="J215" s="96" t="str">
        <f>IF(FN_MC!I219="","*",FN_MC!I219)</f>
        <v>ZIQZQY</v>
      </c>
      <c r="K215" s="96" t="str">
        <f>IF(FN_MC!M219="","*",FN_MC!M219)</f>
        <v>ZIQ-ZQY</v>
      </c>
      <c r="L215" s="186" t="str">
        <f>IF(FN_MC!N219="","*",FN_MC!N219)</f>
        <v>ZIQZQY</v>
      </c>
      <c r="M215" s="97">
        <f>IF(FN_MC!J219="","*",FN_MC!J219)</f>
        <v>78</v>
      </c>
      <c r="N215" s="173">
        <f>IF(FN_MC!K219="","*",FN_MC!K219)</f>
        <v>176</v>
      </c>
      <c r="O215" s="173" t="str">
        <f>IF(FN_MC!L219="","*",FN_MC!L219)</f>
        <v>-</v>
      </c>
      <c r="P215" s="107">
        <f>IF(FN_MC!O219="","*",FN_MC!O219)</f>
        <v>0.35416666666666669</v>
      </c>
      <c r="Q215" s="107">
        <f>IF(FN_MC!P219="","*",FN_MC!P219)</f>
        <v>0.125</v>
      </c>
      <c r="R215" s="96" t="str">
        <f>IF(FN_MC!Q219="","*",CONCATENATE(FN_MC!Q219," ",FN_MC!R219))</f>
        <v>3 Nº DE SOLDA</v>
      </c>
      <c r="S215" s="96" t="str">
        <f>IF(FN_MC!V219="","*",FN_MC!V219)</f>
        <v>Higor</v>
      </c>
      <c r="T215" s="96" t="str">
        <f>IF(FN_MC!W219="","*",FN_MC!W219)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MALHA CENTRAL</v>
      </c>
      <c r="E216" s="96" t="str">
        <f>IF(FN_MC!T220="","*",FN_MC!T220)</f>
        <v>PPN-POV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PSI-PJG</v>
      </c>
      <c r="L216" s="186" t="str">
        <f>IF(FN_MC!N220="","*",FN_MC!N220)</f>
        <v>PJGPSI</v>
      </c>
      <c r="M216" s="97">
        <f>IF(FN_MC!J220="","*",FN_MC!J220)</f>
        <v>101</v>
      </c>
      <c r="N216" s="173">
        <f>IF(FN_MC!K220="","*",FN_MC!K220)</f>
        <v>1429.8219999999999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86" t="str">
        <f>IF(FN_MC!N248="","*",FN_MC!N248)</f>
        <v>-</v>
      </c>
      <c r="M244" s="97" t="str">
        <f>IF(FN_MC!J248="","*",FN_MC!J248)</f>
        <v>*</v>
      </c>
      <c r="N244" s="173" t="str">
        <f>IF(FN_MC!K248="","*",FN_MC!K248)</f>
        <v>*</v>
      </c>
      <c r="O244" s="17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86" t="str">
        <f>IF(FN_MC!N775="","*",FN_MC!N775)</f>
        <v>-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1718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1719</v>
      </c>
      <c r="C4" s="181" t="s">
        <v>1720</v>
      </c>
      <c r="D4" s="181" t="s">
        <v>1721</v>
      </c>
      <c r="E4" s="181" t="s">
        <v>1722</v>
      </c>
      <c r="F4" s="181" t="s">
        <v>46</v>
      </c>
      <c r="G4" s="181" t="s">
        <v>1723</v>
      </c>
    </row>
    <row r="5" spans="2:7">
      <c r="B5" s="182" t="s">
        <v>1724</v>
      </c>
      <c r="C5" s="182">
        <v>309525</v>
      </c>
      <c r="D5" s="182" t="s">
        <v>1725</v>
      </c>
      <c r="E5" s="182" t="s">
        <v>96</v>
      </c>
      <c r="F5" s="182" t="s">
        <v>1726</v>
      </c>
      <c r="G5" s="183">
        <v>46296</v>
      </c>
    </row>
    <row r="6" spans="2:7">
      <c r="B6" s="182" t="s">
        <v>1727</v>
      </c>
      <c r="C6" s="182">
        <v>257410</v>
      </c>
      <c r="D6" s="182" t="s">
        <v>1728</v>
      </c>
      <c r="E6" s="182" t="s">
        <v>96</v>
      </c>
      <c r="F6" s="182" t="s">
        <v>1726</v>
      </c>
      <c r="G6" s="183"/>
    </row>
    <row r="7" spans="2:7">
      <c r="B7" s="182" t="s">
        <v>449</v>
      </c>
      <c r="C7" s="182">
        <v>256875</v>
      </c>
      <c r="D7" s="182" t="s">
        <v>1729</v>
      </c>
      <c r="E7" s="182" t="s">
        <v>96</v>
      </c>
      <c r="F7" s="182" t="s">
        <v>1726</v>
      </c>
      <c r="G7" s="183">
        <v>46296</v>
      </c>
    </row>
    <row r="8" spans="2:7">
      <c r="B8" s="182" t="s">
        <v>1730</v>
      </c>
      <c r="C8" s="182">
        <v>257278</v>
      </c>
      <c r="D8" s="182" t="s">
        <v>1731</v>
      </c>
      <c r="E8" s="182" t="s">
        <v>213</v>
      </c>
      <c r="F8" s="182" t="s">
        <v>1732</v>
      </c>
      <c r="G8" s="183">
        <v>46235</v>
      </c>
    </row>
    <row r="9" spans="2:7">
      <c r="B9" s="182" t="s">
        <v>1733</v>
      </c>
      <c r="C9" s="182">
        <v>261794</v>
      </c>
      <c r="D9" s="182" t="s">
        <v>1734</v>
      </c>
      <c r="E9" s="182" t="s">
        <v>213</v>
      </c>
      <c r="F9" s="182" t="s">
        <v>1732</v>
      </c>
      <c r="G9" s="183">
        <v>46082</v>
      </c>
    </row>
    <row r="10" spans="2:7">
      <c r="B10" s="182" t="s">
        <v>1735</v>
      </c>
      <c r="C10" s="182">
        <v>257033</v>
      </c>
      <c r="D10" s="182" t="s">
        <v>1736</v>
      </c>
      <c r="E10" s="182" t="s">
        <v>213</v>
      </c>
      <c r="F10" s="182" t="s">
        <v>261</v>
      </c>
      <c r="G10" s="182" t="s">
        <v>1737</v>
      </c>
    </row>
    <row r="11" spans="2:7">
      <c r="B11" s="182" t="s">
        <v>1738</v>
      </c>
      <c r="C11" s="182">
        <v>396578</v>
      </c>
      <c r="D11" s="182" t="s">
        <v>1739</v>
      </c>
      <c r="E11" s="182" t="s">
        <v>213</v>
      </c>
      <c r="F11" s="182" t="s">
        <v>261</v>
      </c>
      <c r="G11" s="182" t="s">
        <v>1737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1554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1740</v>
      </c>
      <c r="D5" s="268"/>
      <c r="E5" s="268"/>
      <c r="F5" s="268"/>
      <c r="G5" s="268"/>
      <c r="H5" s="268"/>
      <c r="I5" s="268"/>
      <c r="J5" s="269"/>
      <c r="K5" s="270" t="s">
        <v>1741</v>
      </c>
      <c r="L5" s="271"/>
      <c r="M5" s="271"/>
      <c r="N5" s="271"/>
      <c r="O5" s="272" t="s">
        <v>1742</v>
      </c>
      <c r="P5" s="273"/>
      <c r="Q5" s="274"/>
    </row>
    <row r="6" spans="1:17" s="81" customFormat="1" ht="15.75" customHeight="1">
      <c r="A6" s="75" t="s">
        <v>1716</v>
      </c>
      <c r="B6" s="82" t="s">
        <v>1715</v>
      </c>
      <c r="C6" s="83" t="s">
        <v>44</v>
      </c>
      <c r="D6" s="84" t="s">
        <v>45</v>
      </c>
      <c r="E6" s="83" t="s">
        <v>1743</v>
      </c>
      <c r="F6" s="83" t="s">
        <v>33</v>
      </c>
      <c r="G6" s="83" t="s">
        <v>38</v>
      </c>
      <c r="H6" s="124" t="s">
        <v>743</v>
      </c>
      <c r="I6" s="109" t="s">
        <v>40</v>
      </c>
      <c r="J6" s="109" t="s">
        <v>41</v>
      </c>
      <c r="K6" s="116" t="s">
        <v>33</v>
      </c>
      <c r="L6" s="116" t="s">
        <v>1744</v>
      </c>
      <c r="M6" s="116" t="s">
        <v>743</v>
      </c>
      <c r="N6" s="117" t="s">
        <v>38</v>
      </c>
      <c r="O6" s="159" t="s">
        <v>84</v>
      </c>
      <c r="P6" s="128"/>
      <c r="Q6" s="138" t="s">
        <v>1745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1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TMJ-TCT</v>
      </c>
      <c r="H229" s="125">
        <f>IF(FN_MC!K201="","*",FN_MC!K201)</f>
        <v>597.1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TMJ-TCT</v>
      </c>
      <c r="M229" s="118">
        <f>IF(FN_MC!AP201="","*",FN_MC!AP201)</f>
        <v>597.1</v>
      </c>
      <c r="N229" s="118" t="str">
        <f>IF(FN_MC!AM201="","*",FN_MC!AM201)</f>
        <v>TMJ-TCT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1</v>
      </c>
      <c r="P230" s="78"/>
      <c r="Q230" s="120" t="str">
        <f>IF($A$2=1,IF(FN_MC!BJ203="","*",FN_MC!BJ203),IF(FN_MC!BK203="","*",FN_MC!BK203))</f>
        <v>MC1 as 07:48h - Licença as 08:50h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1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MC1 as 09:28h - sem oportunidade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Após intervalo do V48 desloca pra TAP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1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FERRONORTE</v>
      </c>
      <c r="D240" s="87" t="str">
        <f>IF(FN_MC!T214="","*",FN_MC!T214)</f>
        <v>TMI-TCS</v>
      </c>
      <c r="E240" s="87" t="str">
        <f>IF(FN_MC!D214="","*",FN_MC!D214)</f>
        <v>W48</v>
      </c>
      <c r="F240" s="87" t="str">
        <f>IF(FN_MC!H214="","*",FN_MC!H214)</f>
        <v>TIN2</v>
      </c>
      <c r="G240" s="87" t="str">
        <f>IF(FN_MC!M214="","*",FN_MC!M214)</f>
        <v>TSP-TIN</v>
      </c>
      <c r="H240" s="125">
        <f>IF(FN_MC!K214="","*",FN_MC!K214)</f>
        <v>104.3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TIN2</v>
      </c>
      <c r="L240" s="118" t="str">
        <f>IF(FN_MC!AM214="","*",FN_MC!AM214)</f>
        <v>TSP-TIN</v>
      </c>
      <c r="M240" s="118">
        <f>IF(FN_MC!AP214="","*",FN_MC!AP214)</f>
        <v>104.3</v>
      </c>
      <c r="N240" s="118" t="str">
        <f>IF(FN_MC!AM214="","*",FN_MC!AM214)</f>
        <v>TSP-TIN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Sem acesso no km programado, turma deslocando para outro ponto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PAM</v>
      </c>
      <c r="G243" s="87" t="str">
        <f>IF(FN_MC!M217="","*",FN_MC!M217)</f>
        <v>PAM-PSS</v>
      </c>
      <c r="H243" s="125">
        <f>IF(FN_MC!K217="","*",FN_MC!K217)</f>
        <v>1935</v>
      </c>
      <c r="I243" s="110">
        <f>IF(FN_MC!O217="","*",FN_MC!O217)</f>
        <v>0.41666666666666669</v>
      </c>
      <c r="J243" s="110">
        <f>IF(FN_MC!P217="","*",FN_MC!P217)</f>
        <v>4.1666666666666664E-2</v>
      </c>
      <c r="K243" s="118" t="str">
        <f>IF(FN_MC!AK217="","*",FN_MC!AK217)</f>
        <v>PAM</v>
      </c>
      <c r="L243" s="118" t="str">
        <f>IF(FN_MC!AM217="","*",FN_MC!AM217)</f>
        <v>PAM-PSS</v>
      </c>
      <c r="M243" s="118">
        <f>IF(FN_MC!AP217="","*",FN_MC!AP217)</f>
        <v>1935</v>
      </c>
      <c r="N243" s="118" t="str">
        <f>IF(FN_MC!AM217="","*",FN_MC!AM217)</f>
        <v>PAM-PSS</v>
      </c>
      <c r="O243" s="135">
        <f>FN_MC!BH217</f>
        <v>1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MALHA CENTRAL</v>
      </c>
      <c r="D246" s="87" t="str">
        <f>IF(FN_MC!T220="","*",FN_MC!T220)</f>
        <v>PPN-POV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PSI-PJG</v>
      </c>
      <c r="H246" s="125">
        <f>IF(FN_MC!K220="","*",FN_MC!K220)</f>
        <v>1429.8219999999999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PSI-PJG</v>
      </c>
      <c r="M246" s="118">
        <f>IF(FN_MC!AP220="","*",FN_MC!AP220)</f>
        <v>1429.8219999999999</v>
      </c>
      <c r="N246" s="118" t="str">
        <f>IF(FN_MC!AM220="","*",FN_MC!AM220)</f>
        <v>PSI-PJG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1746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2026-02-19T14:59:16Z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