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571" documentId="8_{B6337239-1A00-434D-AAD0-422EA1FEB5AE}" xr6:coauthVersionLast="47" xr6:coauthVersionMax="47" xr10:uidLastSave="{DA30AC72-9084-4117-83EA-6208407649C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4" hidden="1">'CONTROLE D'!$A$6:$R$6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K473" i="11" s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M476" i="11" s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M482" i="11" s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M485" i="11" s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K491" i="11" s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C281" i="1" l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<sst xmlns="http://schemas.openxmlformats.org/spreadsheetml/2006/main" count="7536" uniqueCount="1670">
  <si>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</si>
  <si>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</si>
  <si>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</si>
  <si>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</si>
  <si>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</si>
  <si>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</si>
  <si>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</si>
  <si>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</si>
  <si>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</si>
  <si>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</si>
  <si>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</si>
  <si>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</si>
  <si>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</si>
  <si>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</si>
  <si>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</si>
  <si>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</si>
  <si>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</si>
  <si>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</si>
  <si>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</si>
  <si>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</si>
  <si>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</si>
  <si>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</si>
  <si>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</si>
  <si>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</si>
  <si>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</si>
  <si>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</si>
  <si>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</si>
  <si>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</si>
  <si>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</si>
  <si>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</si>
  <si>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</si>
  <si>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</si>
  <si>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</si>
  <si>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</si>
  <si>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</si>
  <si>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</si>
  <si>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</si>
  <si>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</si>
  <si>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</si>
  <si>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</si>
  <si>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</si>
  <si>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</si>
  <si>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</si>
  <si>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</si>
  <si>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</si>
  <si>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</si>
  <si>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</si>
  <si>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</si>
  <si>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</si>
  <si>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</si>
  <si>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</si>
  <si>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</si>
  <si>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</si>
  <si>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</si>
  <si>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</si>
  <si>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</si>
  <si>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</si>
  <si>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</si>
  <si>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</si>
  <si>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</si>
  <si>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</si>
  <si>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</si>
  <si>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</si>
  <si>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</si>
  <si>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</si>
  <si>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</si>
  <si>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</si>
  <si>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</si>
  <si>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</si>
  <si>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</si>
  <si>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</si>
  <si>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</si>
  <si>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</si>
  <si>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</si>
  <si>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</si>
  <si>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</si>
  <si>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</si>
  <si>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</si>
  <si>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</si>
  <si>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</si>
  <si>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</si>
  <si>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</si>
  <si>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</si>
  <si>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</si>
  <si>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</si>
  <si>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</si>
  <si>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</si>
  <si>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</si>
  <si>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</si>
  <si>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</si>
  <si>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</si>
  <si>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</si>
  <si>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</si>
  <si>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</si>
  <si>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</si>
  <si>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</si>
  <si>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</si>
  <si>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</si>
  <si>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</si>
  <si>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</si>
  <si>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</si>
  <si>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</si>
  <si>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</si>
  <si>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</si>
  <si>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</si>
  <si>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</si>
  <si>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</si>
  <si>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</si>
  <si>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</si>
  <si>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</si>
  <si>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</si>
  <si>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</si>
  <si>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</si>
  <si>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</si>
  <si>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</si>
  <si>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</si>
  <si>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</si>
  <si>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</si>
  <si>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</si>
  <si>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</si>
  <si>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</si>
  <si>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</si>
  <si>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</si>
  <si>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</si>
  <si>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</si>
  <si>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</si>
  <si>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</si>
  <si>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</si>
  <si>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</si>
  <si>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</si>
  <si>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</si>
  <si>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</si>
  <si>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</si>
  <si>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</si>
  <si>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</si>
  <si>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</si>
  <si>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</si>
  <si>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</si>
  <si>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</si>
  <si>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</si>
  <si>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</si>
  <si>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</si>
  <si>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</si>
  <si>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</si>
  <si>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</si>
  <si>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</si>
  <si>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</si>
  <si>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</si>
  <si>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</si>
  <si>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</si>
  <si>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</si>
  <si>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</si>
  <si>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</si>
  <si>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</si>
  <si>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</si>
  <si>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</si>
  <si>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</si>
  <si>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</si>
  <si>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</si>
  <si>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</si>
  <si>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</si>
  <si>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</si>
  <si>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</si>
  <si>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</si>
  <si>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</si>
  <si>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</si>
  <si>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</si>
  <si>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</si>
  <si>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</si>
  <si>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</si>
  <si>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</si>
  <si>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</si>
  <si>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</si>
  <si>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</si>
  <si>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</si>
  <si>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</si>
  <si>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</si>
  <si>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</si>
  <si>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</si>
  <si>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</si>
  <si>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</si>
  <si>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</si>
  <si>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</si>
  <si>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</si>
  <si>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</si>
  <si>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</si>
  <si>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</si>
  <si>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</si>
  <si>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</si>
  <si>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</si>
  <si>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</si>
  <si>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</si>
  <si>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</si>
  <si>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</si>
  <si>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</si>
  <si>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</si>
  <si>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</si>
  <si>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</si>
  <si>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</si>
  <si>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</si>
  <si>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</si>
  <si>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</si>
  <si>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</si>
  <si>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</si>
  <si>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</si>
  <si>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</si>
  <si>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</si>
  <si>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</si>
  <si>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</si>
  <si>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</si>
  <si>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</si>
  <si>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</si>
  <si>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</si>
  <si>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</si>
  <si>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</si>
  <si>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</si>
  <si>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</si>
  <si>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</si>
  <si>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</si>
  <si>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</si>
  <si>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</si>
  <si>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</si>
  <si>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</si>
  <si>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</si>
  <si>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</si>
  <si>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</si>
  <si>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</si>
  <si>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</si>
  <si>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</si>
  <si>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</si>
  <si>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</si>
  <si>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</si>
  <si>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</si>
  <si>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</si>
  <si>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</si>
  <si>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</si>
  <si>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</si>
  <si>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</si>
  <si>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</si>
  <si>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</si>
  <si>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</si>
  <si>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</si>
  <si>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</si>
  <si>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</si>
  <si>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</si>
  <si>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</si>
  <si>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</si>
  <si>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</si>
  <si>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</si>
  <si>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</si>
  <si>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</si>
  <si>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</si>
  <si>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</si>
  <si>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</si>
  <si>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</si>
  <si>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</si>
  <si>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</si>
  <si>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</si>
  <si>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</si>
  <si>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</si>
  <si>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</si>
  <si>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</si>
  <si>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</si>
  <si>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</si>
  <si>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</si>
  <si>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</si>
  <si>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</si>
  <si>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</si>
  <si>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</si>
  <si>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</si>
  <si>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</si>
  <si>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</si>
  <si>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</si>
  <si>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</si>
  <si>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</si>
  <si>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</si>
  <si>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</si>
  <si>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</si>
  <si>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</si>
  <si>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</si>
  <si>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</si>
  <si>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</si>
  <si>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</si>
  <si>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</si>
  <si>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</si>
  <si>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</si>
  <si>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</si>
  <si>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</si>
  <si>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</si>
  <si>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</si>
  <si>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</si>
  <si>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</si>
  <si>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</si>
  <si>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</si>
  <si>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</si>
  <si>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</si>
  <si>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</si>
  <si>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</si>
  <si>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</si>
  <si>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</si>
  <si>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</si>
  <si>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</si>
  <si>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</si>
  <si>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</si>
  <si>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</si>
  <si>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</si>
  <si>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</si>
  <si>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</si>
  <si>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</si>
  <si>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</si>
  <si>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</si>
  <si>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</si>
  <si>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</si>
  <si>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</si>
  <si>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</si>
  <si>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</si>
  <si>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</si>
  <si>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</si>
  <si>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</si>
  <si>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</si>
  <si>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</si>
  <si>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</si>
  <si>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</si>
  <si>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</si>
  <si>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</si>
  <si>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</si>
  <si>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</si>
  <si>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</si>
  <si>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</si>
  <si>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</si>
  <si>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</si>
  <si>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</si>
  <si>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</si>
  <si>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</si>
  <si>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</si>
  <si>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</si>
  <si>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</si>
  <si>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</si>
  <si>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</si>
  <si>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</si>
  <si>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</si>
  <si>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</si>
  <si>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</si>
  <si>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</si>
  <si>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</si>
  <si>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</si>
  <si>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</si>
  <si>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</si>
  <si>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</si>
  <si>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</si>
  <si>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</si>
  <si>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</si>
  <si>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</si>
  <si>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</si>
  <si>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</si>
  <si>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</si>
  <si>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</si>
  <si>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</si>
  <si>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</si>
  <si>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</si>
  <si>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</si>
  <si>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</si>
  <si>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</si>
  <si>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</si>
  <si>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</si>
  <si>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</si>
  <si>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</si>
  <si>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</si>
  <si>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</si>
  <si>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</si>
  <si>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</si>
  <si>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</si>
  <si>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</si>
  <si>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</si>
  <si>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</si>
  <si>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</si>
  <si>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</si>
  <si>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</si>
  <si>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</si>
  <si>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</si>
  <si>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</si>
  <si>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</si>
  <si>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</si>
  <si>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</si>
  <si>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</si>
  <si>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</si>
  <si>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</si>
  <si>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</si>
  <si>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</si>
  <si>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</si>
  <si>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</si>
  <si>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</si>
  <si>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</si>
  <si>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</si>
  <si>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</si>
  <si>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</si>
  <si>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</si>
  <si>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</si>
  <si>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</si>
  <si>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</si>
  <si>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</si>
  <si>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</si>
  <si>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</si>
  <si>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</si>
  <si>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</si>
  <si>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</si>
  <si>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</si>
  <si>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</si>
  <si>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</si>
  <si>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</si>
  <si>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</si>
  <si>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</si>
  <si>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</si>
  <si>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</si>
  <si>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</si>
  <si>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</si>
  <si>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</si>
  <si>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</si>
  <si>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</si>
  <si>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</si>
  <si>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</si>
  <si>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</si>
  <si>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</si>
  <si>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</si>
  <si>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</si>
  <si>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</si>
  <si>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</si>
  <si>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</si>
  <si>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</si>
  <si>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</si>
  <si>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</si>
  <si>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</si>
  <si>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</si>
  <si>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</si>
  <si>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</si>
  <si>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</si>
  <si>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</si>
  <si>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</si>
  <si>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</si>
  <si>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</si>
  <si>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</si>
  <si>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</si>
  <si>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</si>
  <si>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</si>
  <si>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</si>
  <si>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</si>
  <si>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</si>
  <si>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</si>
  <si>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</si>
  <si>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</si>
  <si>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</si>
  <si>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</si>
  <si>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</si>
  <si>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</si>
  <si>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</si>
  <si>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</si>
  <si>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</si>
  <si>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</si>
  <si>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</si>
  <si>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</si>
  <si>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</si>
  <si>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</si>
  <si>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</si>
  <si>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</si>
  <si>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</si>
  <si>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</si>
  <si>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</si>
  <si>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</si>
  <si>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</si>
  <si>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</si>
  <si>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</si>
  <si>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</si>
  <si>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</si>
  <si>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</si>
  <si>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</si>
  <si>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</si>
  <si>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</si>
  <si>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</si>
  <si>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</si>
  <si>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</si>
  <si>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</si>
  <si>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</si>
  <si>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</si>
  <si>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</si>
  <si>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</si>
  <si>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</si>
  <si>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</si>
  <si>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</si>
  <si>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</si>
  <si>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</si>
  <si>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</si>
  <si>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</si>
  <si>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</si>
  <si>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</si>
  <si>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</si>
  <si>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</si>
  <si>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</si>
  <si>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</si>
  <si>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</si>
  <si>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</si>
  <si>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</si>
  <si>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</si>
  <si>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</si>
  <si>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</si>
  <si>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</si>
  <si>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</si>
  <si>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</si>
  <si>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</si>
  <si>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</si>
  <si>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</si>
  <si>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</si>
  <si>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</si>
  <si>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</si>
  <si>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</si>
  <si>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</si>
  <si>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</si>
  <si>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</si>
  <si>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</si>
  <si>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</si>
  <si>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</si>
  <si>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</si>
  <si>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</si>
  <si>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</si>
  <si>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</si>
  <si>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</si>
  <si>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</si>
  <si>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</si>
  <si>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</si>
  <si>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</si>
  <si>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</si>
  <si>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</si>
  <si>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</si>
  <si>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</si>
  <si>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</si>
  <si>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</si>
  <si>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</si>
  <si>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</si>
  <si>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</si>
  <si>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</si>
  <si>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</si>
  <si>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</si>
  <si>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</si>
  <si>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</si>
  <si>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</si>
  <si>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</si>
  <si>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</si>
  <si>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</si>
  <si>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</si>
  <si>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</si>
  <si>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</si>
  <si>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</si>
  <si>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</si>
  <si>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</si>
  <si>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</si>
  <si>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</si>
  <si>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</si>
  <si>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</si>
  <si>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</si>
  <si>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</si>
  <si>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</si>
  <si>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</si>
  <si>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</si>
  <si>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</si>
  <si>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</si>
  <si>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</si>
  <si>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</si>
  <si>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</si>
  <si>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</si>
  <si>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</si>
  <si>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</si>
  <si>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</si>
  <si>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</si>
  <si>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</si>
  <si>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</si>
  <si>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</si>
  <si>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</si>
  <si>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</si>
  <si>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</si>
  <si>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</si>
  <si>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</si>
  <si>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</si>
  <si>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</si>
  <si>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</si>
  <si>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</si>
  <si>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</si>
  <si>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</si>
  <si>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</si>
  <si>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</si>
  <si>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</si>
  <si>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</si>
  <si>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</si>
  <si>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</si>
  <si>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</si>
  <si>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</si>
  <si>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</si>
  <si>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</si>
  <si>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</si>
  <si>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</si>
  <si>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</si>
  <si>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</si>
  <si>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</si>
  <si>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</si>
  <si>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</si>
  <si>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</si>
  <si>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</si>
  <si>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</si>
  <si>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</si>
  <si>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</si>
  <si>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</si>
  <si>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</si>
  <si>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</si>
  <si>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</si>
  <si>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</si>
  <si>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</si>
  <si>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</si>
  <si>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</si>
  <si>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</si>
  <si>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</si>
  <si>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</si>
  <si>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</si>
  <si>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</si>
  <si>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</si>
  <si>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</si>
  <si>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</si>
  <si>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</si>
  <si>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</si>
  <si>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</si>
  <si>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</si>
  <si>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</si>
  <si>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</si>
  <si>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</si>
  <si>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</si>
  <si>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</si>
  <si>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</si>
  <si>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</si>
  <si>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</si>
  <si>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</si>
  <si>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</si>
  <si>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</si>
  <si>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</si>
  <si>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</si>
  <si>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</si>
  <si>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</si>
  <si>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</si>
  <si>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</si>
  <si>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</si>
  <si>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</si>
  <si>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</si>
  <si>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</si>
  <si>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</si>
  <si>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</si>
  <si>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</si>
  <si>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</si>
  <si>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</si>
  <si>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</si>
  <si>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</si>
  <si>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</si>
  <si>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</si>
  <si>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</si>
  <si>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</si>
  <si>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</si>
  <si>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</si>
  <si>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</si>
  <si>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</si>
  <si>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</si>
  <si>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</si>
  <si>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</si>
  <si>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</si>
  <si>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</si>
  <si>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</si>
  <si>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</si>
  <si>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</si>
  <si>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</si>
  <si>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</si>
  <si>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</si>
  <si>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</si>
  <si>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</si>
  <si>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</si>
  <si>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</si>
  <si>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</si>
  <si>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</si>
  <si>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</si>
  <si>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</si>
  <si>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</si>
  <si>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</si>
  <si>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</si>
  <si>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</si>
  <si>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</si>
  <si>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</si>
  <si>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</si>
  <si>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</si>
  <si>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</si>
  <si>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</si>
  <si>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</si>
  <si>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</si>
  <si>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</si>
  <si>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</si>
  <si>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</si>
  <si>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</si>
  <si>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</si>
  <si>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</si>
  <si>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</si>
  <si>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</si>
  <si>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</si>
  <si>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</si>
  <si>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</si>
  <si>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</si>
  <si>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</si>
  <si>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</si>
  <si>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</si>
  <si>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</si>
  <si>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</si>
  <si>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</si>
  <si>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</si>
  <si>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</si>
  <si>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</si>
  <si>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</si>
  <si>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</si>
  <si>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</si>
  <si>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</si>
  <si>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</si>
  <si>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</si>
  <si>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</si>
  <si>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</si>
  <si>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</si>
  <si>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</si>
  <si>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</si>
  <si>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</si>
  <si>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</si>
  <si>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</si>
  <si>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</si>
  <si>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</si>
  <si>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</si>
  <si>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</si>
  <si>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</si>
  <si>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</si>
  <si>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</si>
  <si>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</si>
  <si>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</si>
  <si>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</si>
  <si>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</si>
  <si>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</si>
  <si>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</si>
  <si>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</si>
  <si>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</si>
  <si>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</si>
  <si>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</si>
  <si>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</si>
  <si>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</si>
  <si>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</si>
  <si>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</si>
  <si>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</si>
  <si>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</si>
  <si>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</si>
  <si>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</si>
  <si>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</si>
  <si>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</si>
  <si>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</si>
  <si>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</si>
  <si>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</si>
  <si>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</si>
  <si>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</si>
  <si>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</si>
  <si>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</si>
  <si>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</si>
  <si>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</si>
  <si>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</si>
  <si>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</si>
  <si>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</si>
  <si>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</si>
  <si>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</si>
  <si>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</si>
  <si>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</si>
  <si>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</si>
  <si>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</si>
  <si>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</si>
  <si>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</si>
  <si>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</si>
  <si>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</si>
  <si>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</si>
  <si>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</si>
  <si>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</si>
  <si>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</si>
  <si>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</si>
  <si>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</si>
  <si>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</si>
  <si>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</si>
  <si>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</si>
  <si>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</si>
  <si>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</si>
  <si>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</si>
  <si>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</si>
  <si>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</si>
  <si>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</si>
  <si>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</si>
  <si>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</si>
  <si>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</si>
  <si>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</si>
  <si>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</si>
  <si>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</si>
  <si>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</si>
  <si>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</si>
  <si>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</si>
  <si>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</si>
  <si>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</si>
  <si>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</si>
  <si>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</si>
  <si>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</si>
  <si>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</si>
  <si>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</si>
  <si>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</si>
  <si>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</si>
  <si>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</si>
  <si>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</si>
  <si>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</si>
  <si>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</si>
  <si>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</si>
  <si>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</si>
  <si>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</si>
  <si>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</si>
  <si>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</si>
  <si>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</si>
  <si>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</si>
  <si>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</si>
  <si>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</si>
  <si>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</si>
  <si>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</si>
  <si>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</si>
  <si>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</si>
  <si>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</si>
  <si>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</si>
  <si>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</si>
  <si>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</si>
  <si>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</si>
  <si>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</si>
  <si>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</si>
  <si>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</si>
  <si>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</si>
  <si>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</si>
  <si>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</si>
  <si>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</si>
  <si>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</si>
  <si>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</si>
  <si>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</si>
  <si>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</si>
  <si>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</si>
  <si>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</si>
  <si>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</si>
  <si>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</si>
  <si>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</si>
  <si>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</si>
  <si>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</si>
  <si>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</si>
  <si>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</si>
  <si>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</si>
  <si>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</si>
  <si>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</si>
  <si>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</si>
  <si>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</si>
  <si>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</si>
  <si>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</si>
  <si>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</si>
  <si>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</si>
  <si>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</si>
  <si>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</si>
  <si>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</si>
  <si>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</si>
  <si>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</si>
  <si>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</si>
  <si>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</si>
  <si>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</si>
  <si>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</si>
  <si>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</si>
  <si>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</si>
  <si>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</si>
  <si>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</si>
  <si>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</si>
  <si>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</si>
  <si>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</si>
  <si>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</si>
  <si>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</si>
  <si>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</si>
  <si>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</si>
  <si>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</si>
  <si>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</si>
  <si>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</si>
  <si>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</si>
  <si>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</si>
  <si>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</si>
  <si>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</si>
  <si>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</si>
  <si>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</si>
  <si>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</si>
  <si>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</si>
  <si>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</si>
  <si>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</si>
  <si>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</si>
  <si>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</si>
  <si>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</si>
  <si>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</si>
  <si>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</si>
  <si>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</si>
  <si>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</si>
  <si>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</si>
  <si>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</si>
  <si>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</si>
  <si>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</si>
  <si>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</si>
  <si>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</si>
  <si>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</si>
  <si>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</si>
  <si>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</si>
  <si>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</si>
  <si>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</si>
  <si>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</si>
  <si>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</si>
  <si>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</si>
  <si>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</si>
  <si>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</si>
  <si>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</si>
  <si>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</si>
  <si>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</si>
  <si>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</si>
  <si>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</si>
  <si>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</si>
  <si>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</si>
  <si>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</si>
  <si>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</si>
  <si>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</si>
  <si>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</si>
  <si>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</si>
  <si>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</si>
  <si>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</si>
  <si>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</si>
  <si>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</si>
  <si>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</si>
  <si>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</si>
  <si>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</si>
  <si>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</si>
  <si>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</si>
  <si>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</si>
  <si>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</si>
  <si>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</si>
  <si>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</si>
  <si>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</si>
  <si>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</si>
  <si>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</si>
  <si>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</si>
  <si>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</si>
  <si>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</si>
  <si>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</si>
  <si>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</si>
  <si>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</si>
  <si>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</si>
  <si>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</si>
  <si>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</si>
  <si>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</si>
  <si>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</si>
  <si>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</si>
  <si>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</si>
  <si>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</si>
  <si>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</si>
  <si>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</si>
  <si>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</si>
  <si>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</si>
  <si>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</si>
  <si>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</si>
  <si>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</si>
  <si>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</si>
  <si>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</si>
  <si>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</si>
  <si>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</si>
  <si>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</si>
  <si>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</si>
  <si>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</si>
  <si>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</si>
  <si>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</si>
  <si>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</si>
  <si>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</si>
  <si>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</si>
  <si>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</si>
  <si>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</si>
  <si>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</si>
  <si>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</si>
  <si>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</si>
  <si>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</si>
  <si>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</si>
  <si>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</si>
  <si>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</si>
  <si>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</si>
  <si>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</si>
  <si>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</si>
  <si>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</si>
  <si>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</si>
  <si>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</si>
  <si>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</si>
  <si>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</si>
  <si>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</si>
  <si>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</si>
  <si>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</si>
  <si>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</si>
  <si>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</si>
  <si>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</si>
  <si>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</si>
  <si>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</si>
  <si>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</si>
  <si>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</si>
  <si>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</si>
  <si>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</si>
  <si>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</si>
  <si>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</si>
  <si>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</si>
  <si>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</si>
  <si>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</si>
  <si>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</si>
  <si>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</si>
  <si>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</si>
  <si>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</si>
  <si>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</si>
  <si>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</si>
  <si>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</si>
  <si>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</si>
  <si>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</si>
  <si>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</si>
  <si>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</si>
  <si>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</si>
  <si>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</si>
  <si>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</si>
  <si>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</si>
  <si>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</si>
  <si>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</si>
  <si>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</si>
  <si>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</si>
  <si>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</si>
  <si>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</si>
  <si>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</si>
  <si>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</si>
  <si>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</si>
  <si>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</si>
  <si>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</si>
  <si>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</si>
  <si>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</si>
  <si>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</si>
  <si>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</si>
  <si>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</si>
  <si>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</si>
  <si>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</si>
  <si>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</si>
  <si>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</si>
  <si>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</si>
  <si>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</si>
  <si>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</si>
  <si>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</si>
  <si>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</si>
  <si>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</si>
  <si>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</si>
  <si>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</si>
  <si>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</si>
  <si>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</si>
  <si>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</si>
  <si>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</si>
  <si>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</si>
  <si>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</si>
  <si>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</si>
  <si>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</si>
  <si>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</si>
  <si>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</si>
  <si>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</si>
  <si>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</si>
  <si>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</si>
  <si>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</si>
  <si>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</si>
  <si>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</si>
  <si>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</si>
  <si>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</si>
  <si>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</si>
  <si>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</si>
  <si>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</si>
  <si>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</si>
  <si>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</si>
  <si>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</si>
  <si>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</si>
  <si>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</si>
  <si>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</si>
  <si>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</si>
  <si>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</si>
  <si>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</si>
  <si>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</si>
  <si>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</si>
  <si>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</si>
  <si>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</si>
  <si>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</si>
  <si>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</si>
  <si>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</si>
  <si>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</si>
  <si>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</si>
  <si>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</si>
  <si>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</si>
  <si>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</si>
  <si>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</si>
  <si>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</si>
  <si>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</si>
  <si>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</si>
  <si>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</si>
  <si>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</si>
  <si>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</si>
  <si>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</si>
  <si>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</si>
  <si>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</si>
  <si>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</si>
  <si>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</si>
  <si>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</si>
  <si>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</si>
  <si>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</si>
  <si>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</si>
  <si>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</si>
  <si>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</si>
  <si>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</si>
  <si>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</si>
  <si>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</si>
  <si>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</si>
  <si>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</si>
  <si>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</si>
  <si>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</si>
  <si>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</si>
  <si>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</si>
  <si>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</si>
  <si>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</si>
  <si>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</si>
  <si>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</si>
  <si>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</si>
  <si>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</si>
  <si>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</si>
  <si>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</si>
  <si>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</si>
  <si>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</si>
  <si>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</si>
  <si>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</si>
  <si>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</si>
  <si>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</si>
  <si>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</si>
  <si>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</si>
  <si>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</si>
  <si>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</si>
  <si>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</si>
  <si>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</si>
  <si>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</si>
  <si>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</si>
  <si>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</si>
  <si>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</si>
  <si>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</si>
  <si>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</si>
  <si>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</si>
  <si>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</si>
  <si>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</si>
  <si>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</si>
  <si>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</si>
  <si>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</si>
  <si>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</si>
  <si>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</si>
  <si>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</si>
  <si>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</si>
  <si>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</si>
  <si>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</si>
  <si>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</si>
  <si>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</si>
  <si>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</si>
  <si>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</si>
  <si>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</si>
  <si>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</si>
  <si>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</si>
  <si>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</si>
  <si>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</si>
  <si>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</si>
  <si>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</si>
  <si>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</si>
  <si>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</si>
  <si>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</si>
  <si>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</si>
  <si>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</si>
  <si>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</si>
  <si>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</si>
  <si>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</si>
  <si>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</si>
  <si>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</si>
  <si>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</si>
  <si>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</si>
  <si>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</si>
  <si>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</si>
  <si>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</si>
  <si>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</si>
  <si>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</si>
  <si>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</si>
  <si>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</si>
  <si>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</si>
  <si>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</si>
  <si>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</si>
  <si>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</si>
  <si>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</si>
  <si>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</si>
  <si>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</si>
  <si>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</si>
  <si>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</si>
  <si>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</si>
  <si>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</si>
  <si>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</si>
  <si>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</si>
  <si>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</si>
  <si>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</si>
  <si>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</si>
  <si>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</si>
  <si>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</si>
  <si>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</si>
  <si>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</si>
  <si>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</si>
  <si>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</si>
  <si>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</si>
  <si>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</si>
  <si>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</si>
  <si>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</si>
  <si>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</si>
  <si>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</si>
  <si>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</si>
  <si>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</si>
  <si>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</si>
  <si>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</si>
  <si>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</si>
  <si>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</si>
  <si>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</si>
  <si>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</si>
  <si>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</si>
  <si>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</si>
  <si>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</si>
  <si>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</si>
  <si>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</si>
  <si>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</si>
  <si>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</si>
  <si>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</si>
  <si>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</si>
  <si>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</si>
  <si>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</si>
  <si>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</si>
  <si>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</si>
  <si>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</si>
  <si>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</si>
  <si>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</si>
  <si>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</si>
  <si>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</si>
  <si>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</si>
  <si>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</si>
  <si>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</si>
  <si>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</si>
  <si>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</si>
  <si>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</si>
  <si>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</si>
  <si>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</si>
  <si>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</si>
  <si>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</si>
  <si>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</si>
  <si>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</si>
  <si>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</si>
  <si>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</si>
  <si>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</si>
  <si>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</si>
  <si>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</si>
  <si>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</si>
  <si>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</si>
  <si>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</si>
  <si>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</si>
  <si>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</si>
  <si>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</si>
  <si>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</si>
  <si>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</si>
  <si>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</si>
  <si>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</si>
  <si>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</si>
  <si>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</si>
  <si>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</si>
  <si>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</si>
  <si>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</si>
  <si>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</si>
  <si>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</si>
  <si>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</si>
  <si>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</si>
  <si>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</si>
  <si>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</si>
  <si>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</si>
  <si>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</si>
  <si>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</si>
  <si>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</si>
  <si>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</si>
  <si>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</si>
  <si>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</si>
  <si>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</si>
  <si>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</si>
  <si>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</si>
  <si>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</si>
  <si>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</si>
  <si>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</si>
  <si>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</si>
  <si>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</si>
  <si>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</si>
  <si>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</si>
  <si>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</si>
  <si>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</si>
  <si>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</si>
  <si>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</si>
  <si>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</si>
  <si>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</si>
  <si>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</si>
  <si>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</si>
  <si>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</si>
  <si>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</si>
  <si>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</si>
  <si>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</si>
  <si>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</si>
  <si>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</si>
  <si>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</si>
  <si>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</si>
  <si>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</si>
  <si>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</si>
  <si>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</si>
  <si>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</si>
  <si>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</si>
  <si>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</si>
  <si>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</si>
  <si>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</si>
  <si>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</si>
  <si>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</si>
  <si>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</si>
  <si>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</si>
  <si>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</si>
  <si>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</si>
  <si>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</si>
  <si>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</si>
  <si>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</si>
  <si>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</si>
  <si>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</si>
  <si>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</si>
  <si>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</si>
  <si>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</si>
  <si>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</si>
  <si>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</si>
  <si>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</si>
  <si>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</si>
  <si>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</si>
  <si>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</si>
  <si>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</si>
  <si>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</si>
  <si>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</si>
  <si>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</si>
  <si>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</si>
  <si>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</si>
  <si>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</si>
  <si>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</si>
  <si>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</si>
  <si>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</si>
  <si>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</si>
  <si>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</si>
  <si>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</si>
  <si>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</si>
  <si>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</si>
  <si>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</si>
  <si>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</si>
  <si>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</si>
  <si>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</si>
  <si>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</si>
  <si>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</si>
  <si>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</si>
  <si>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</si>
  <si>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</si>
  <si>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</si>
  <si>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</si>
  <si>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</si>
  <si>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</si>
  <si>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</si>
  <si>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</si>
  <si>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</si>
  <si>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</si>
  <si>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</si>
  <si>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</si>
  <si>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</si>
  <si>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</si>
  <si>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</si>
  <si>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</si>
  <si>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</si>
  <si>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</si>
  <si>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</si>
  <si>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</si>
  <si>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</si>
  <si>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</si>
  <si>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</si>
  <si>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</si>
  <si>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</si>
  <si>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</si>
  <si>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</si>
  <si>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</si>
  <si>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</si>
  <si>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</si>
  <si>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</si>
  <si>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</si>
  <si>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</si>
  <si>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</si>
  <si>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</si>
  <si>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</si>
  <si>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</si>
  <si>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</si>
  <si>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</si>
  <si>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</si>
  <si>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</si>
  <si>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</si>
  <si>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</si>
  <si>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</si>
  <si>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</si>
  <si>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</si>
  <si>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</si>
  <si>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</si>
  <si>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</si>
  <si>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</si>
  <si>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</si>
  <si>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</si>
  <si>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</si>
  <si>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</si>
  <si>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</si>
  <si>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</si>
  <si>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</si>
  <si>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</si>
  <si>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</si>
  <si>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</si>
  <si>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</si>
  <si>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</si>
  <si>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</si>
  <si>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</si>
  <si>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</si>
  <si>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</si>
  <si>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</si>
  <si>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</si>
  <si>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</si>
  <si>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</si>
  <si>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</si>
  <si>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</si>
  <si>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</si>
  <si>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</si>
  <si>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</si>
  <si>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</si>
  <si>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</si>
  <si>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</si>
  <si>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</si>
  <si>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</si>
  <si>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</si>
  <si>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</si>
  <si>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</si>
  <si>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</si>
  <si>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</si>
  <si>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</si>
  <si>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</si>
  <si>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</si>
  <si>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</si>
  <si>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</si>
  <si>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</si>
  <si>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</si>
  <si>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</si>
  <si>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</si>
  <si>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</si>
  <si>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</si>
  <si>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</si>
  <si>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</si>
  <si>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</si>
  <si>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</si>
  <si>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</si>
  <si>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</si>
  <si>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</si>
  <si>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</si>
  <si>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</si>
  <si>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</si>
  <si>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</si>
  <si>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</si>
  <si>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</si>
  <si>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</si>
  <si>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</si>
  <si>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</si>
  <si>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</si>
  <si>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</si>
  <si>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</si>
  <si>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</si>
  <si>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</si>
  <si>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</si>
  <si>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</si>
  <si>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</si>
  <si>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</si>
  <si>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</si>
  <si>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</si>
  <si>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</si>
  <si>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</si>
  <si>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</si>
  <si>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</si>
  <si>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</si>
  <si>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</si>
  <si>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</si>
  <si>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</si>
  <si>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</si>
  <si>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</si>
  <si>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</si>
  <si>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</si>
  <si>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</si>
  <si>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</si>
  <si>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</si>
  <si>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</si>
  <si>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</si>
  <si>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</si>
  <si>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</si>
  <si>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</si>
  <si>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</si>
  <si>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</si>
  <si>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</si>
  <si>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</si>
  <si>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</si>
  <si>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</si>
  <si>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</si>
  <si>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</si>
  <si>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</si>
  <si>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</si>
  <si>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</si>
  <si>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</si>
  <si>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</si>
  <si>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</si>
  <si>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</si>
  <si>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</si>
  <si>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</si>
  <si>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</si>
  <si>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</si>
  <si>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</si>
  <si>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</si>
  <si>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</si>
  <si>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</si>
  <si>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</si>
  <si>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</si>
  <si>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</si>
  <si>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</si>
  <si>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</si>
  <si>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</si>
  <si>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</si>
  <si>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</si>
  <si>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</si>
  <si>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</si>
  <si>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</si>
  <si>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</si>
  <si>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</si>
  <si>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</si>
  <si>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</si>
  <si>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</si>
  <si>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</si>
  <si>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</si>
  <si>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</si>
  <si>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</si>
  <si>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</si>
  <si>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</si>
  <si>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</si>
  <si>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</si>
  <si>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</si>
  <si>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</si>
  <si>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</si>
  <si>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</si>
  <si>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</si>
  <si>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</si>
  <si>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</si>
  <si>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</si>
  <si>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</si>
  <si>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</si>
  <si>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</si>
  <si>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</si>
  <si>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</si>
  <si>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</si>
  <si>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</si>
  <si>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</si>
  <si>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</si>
  <si>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</si>
  <si>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</si>
  <si>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</si>
  <si>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</si>
  <si>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</si>
  <si>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</si>
  <si>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</si>
  <si>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</si>
  <si>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</si>
  <si>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</si>
  <si>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</si>
  <si>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</si>
  <si>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</si>
  <si>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</si>
  <si>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</si>
  <si>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</si>
  <si>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</si>
  <si>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</si>
  <si>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</si>
  <si>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</si>
  <si>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</si>
  <si>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</si>
  <si>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</si>
  <si>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</si>
  <si>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</si>
  <si>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</si>
  <si>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</si>
  <si>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</si>
  <si>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</si>
  <si>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</si>
  <si>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</si>
  <si>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</si>
  <si>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</si>
  <si>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</si>
  <si>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</si>
  <si>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</si>
  <si>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</si>
  <si>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</si>
  <si>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</si>
  <si>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</si>
  <si>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</si>
  <si>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</si>
  <si>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</si>
  <si>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</si>
  <si>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</si>
  <si>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</si>
  <si>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</si>
  <si>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</si>
  <si>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</si>
  <si>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</si>
  <si>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</si>
  <si>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</si>
  <si>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</si>
  <si>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</si>
  <si>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</si>
  <si>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</si>
  <si>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</si>
  <si>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</si>
  <si>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</si>
  <si>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</si>
  <si>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TSF-TIQ</t>
  </si>
  <si>
    <t>TSFTIQ</t>
  </si>
  <si>
    <t>Solda - Condicionado á temperatura</t>
  </si>
  <si>
    <t>Inspeção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</si>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</sst>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AH148" activePane="bottomRight" state="frozen"/>
      <selection pane="bottomRight" activeCell="BA148" sqref="BA1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0" t="s">
        <v>1129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1130</v>
      </c>
      <c r="BI1" s="335"/>
      <c r="BJ1" s="336"/>
      <c r="BK1" s="337"/>
      <c r="BL1" s="57"/>
      <c r="BM1" s="327" t="s">
        <v>1131</v>
      </c>
      <c r="BN1" s="328"/>
      <c r="BO1" s="328"/>
      <c r="BP1" s="328"/>
      <c r="BQ1" s="328"/>
      <c r="BR1" s="328"/>
      <c r="BS1" s="329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0" t="s">
        <v>1132</v>
      </c>
      <c r="AJ2" s="331"/>
      <c r="AK2" s="331"/>
      <c r="AL2" s="331"/>
      <c r="AM2" s="331"/>
      <c r="AN2" s="331"/>
      <c r="AO2" s="331"/>
      <c r="AP2" s="331"/>
      <c r="AQ2" s="333"/>
      <c r="AR2" s="297"/>
      <c r="AS2" s="345" t="s">
        <v>1135</v>
      </c>
      <c r="AT2" s="332"/>
      <c r="AU2" s="332"/>
      <c r="AV2" s="332"/>
      <c r="AW2" s="332"/>
      <c r="AX2" s="331"/>
      <c r="AY2" s="333"/>
      <c r="AZ2" s="4"/>
      <c r="BA2" s="324" t="s">
        <v>1136</v>
      </c>
      <c r="BB2" s="326"/>
      <c r="BC2" s="330" t="s">
        <v>1133</v>
      </c>
      <c r="BD2" s="331"/>
      <c r="BE2" s="331"/>
      <c r="BF2" s="333"/>
      <c r="BG2" s="3"/>
      <c r="BH2" s="338"/>
      <c r="BI2" s="339"/>
      <c r="BJ2" s="340"/>
      <c r="BK2" s="341"/>
      <c r="BL2" s="57"/>
      <c r="BM2" s="342"/>
      <c r="BN2" s="343"/>
      <c r="BO2" s="343"/>
      <c r="BP2" s="343"/>
      <c r="BQ2" s="343"/>
      <c r="BR2" s="343"/>
      <c r="BS2" s="344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4" t="s">
        <v>1137</v>
      </c>
      <c r="AJ3" s="326"/>
      <c r="AK3" s="324" t="s">
        <v>1138</v>
      </c>
      <c r="AL3" s="325"/>
      <c r="AM3" s="325"/>
      <c r="AN3" s="325"/>
      <c r="AO3" s="325"/>
      <c r="AP3" s="325"/>
      <c r="AQ3" s="326"/>
      <c r="AR3" s="298"/>
      <c r="AS3" s="348" t="s">
        <v>1144</v>
      </c>
      <c r="AT3" s="349"/>
      <c r="AU3" s="348" t="s">
        <v>1145</v>
      </c>
      <c r="AV3" s="349"/>
      <c r="AW3" s="348" t="s">
        <v>1146</v>
      </c>
      <c r="AX3" s="350"/>
      <c r="AY3" s="71" t="s">
        <v>1147</v>
      </c>
      <c r="AZ3" s="71"/>
      <c r="BA3" s="346"/>
      <c r="BB3" s="347"/>
      <c r="BC3" s="324" t="s">
        <v>1140</v>
      </c>
      <c r="BD3" s="325"/>
      <c r="BE3" s="325"/>
      <c r="BF3" s="326"/>
      <c r="BG3" s="70"/>
      <c r="BH3" s="338"/>
      <c r="BI3" s="339"/>
      <c r="BJ3" s="340"/>
      <c r="BK3" s="341"/>
      <c r="BL3" s="57"/>
      <c r="BM3" s="327" t="s">
        <v>1148</v>
      </c>
      <c r="BN3" s="328"/>
      <c r="BO3" s="328"/>
      <c r="BP3" s="329"/>
      <c r="BQ3" s="327" t="s">
        <v>161</v>
      </c>
      <c r="BR3" s="328"/>
      <c r="BS3" s="329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21">
        <v>0.87083333333333335</v>
      </c>
      <c r="AS148" s="321">
        <v>0.92500000000000004</v>
      </c>
      <c r="AT148" s="319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20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0.99999999999999911</v>
      </c>
      <c r="BS148" s="25">
        <f>IF(OR(B148="",F148=""),"*",BA148/Q148)</f>
        <v>0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22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23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22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1636</v>
      </c>
      <c r="N170" s="18" t="s">
        <v>1637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1638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/>
      <c r="AS172" s="46"/>
      <c r="AT172" s="46"/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0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</v>
      </c>
      <c r="BS172" s="25">
        <f>IF(OR(B172="",F172=""),"*",BA172/Q172)</f>
        <v>0</v>
      </c>
      <c r="BT172" s="277" t="str">
        <f t="shared" si="2"/>
        <v/>
      </c>
    </row>
    <row r="173" spans="1:72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/>
      <c r="AS173" s="46"/>
      <c r="AT173" s="46"/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/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/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1639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/>
      <c r="AS174" s="178"/>
      <c r="AT174" s="178"/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0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 e Intervalo</v>
      </c>
      <c r="BR174" s="25">
        <f>IF(OR(B174="",F174=""),"*",AY174/P174)</f>
        <v>0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/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/>
      <c r="AS177" s="46"/>
      <c r="AT177" s="46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 t="str">
        <f t="shared" si="2"/>
        <v/>
      </c>
    </row>
    <row r="178" spans="1:72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/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/>
      <c r="AS179" s="46"/>
      <c r="AT179" s="46"/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/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/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/>
      <c r="AS180" s="46"/>
      <c r="AT180" s="46"/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/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/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/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1640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/>
      <c r="AS182" s="46"/>
      <c r="AT182" s="46"/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0</v>
      </c>
      <c r="AZ182" s="17"/>
      <c r="BA182" s="186"/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Produção e Intervalo</v>
      </c>
      <c r="BR182" s="25">
        <f>IF(OR(B182="",F182=""),"*",AY182/P182)</f>
        <v>0</v>
      </c>
      <c r="BS182" s="25">
        <f>IF(OR(B182="",F182=""),"*",BA182/Q182)</f>
        <v>0</v>
      </c>
      <c r="BT182" s="277" t="str">
        <f t="shared" si="2"/>
        <v/>
      </c>
    </row>
    <row r="183" spans="1:72" hidden="1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 hidden="1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 hidden="1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 hidden="1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 hidden="1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 hidden="1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 hidden="1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 hidden="1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 hidden="1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 hidden="1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 hidden="1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 hidden="1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 hidden="1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 hidden="1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 hidden="1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1641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 hidden="1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1642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 hidden="1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1643</v>
      </c>
      <c r="BK275" s="23" t="s">
        <v>1643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1644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1645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1646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 hidden="1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1647</v>
      </c>
      <c r="N298" s="18" t="s">
        <v>1648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1645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1649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hidden="1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hidden="1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 hidden="1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 hidden="1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 hidden="1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76" operator="equal">
      <formula>"ERRO"</formula>
    </cfRule>
  </conditionalFormatting>
  <conditionalFormatting sqref="X4 Y1:Z5 Y463:Y538 Y422:Z462">
    <cfRule type="cellIs" dxfId="2529" priority="4565" operator="equal">
      <formula>"OPORTUNIDADE"</formula>
    </cfRule>
  </conditionalFormatting>
  <conditionalFormatting sqref="AZ6:AZ510">
    <cfRule type="expression" dxfId="2528" priority="4560">
      <formula>$BU6=1</formula>
    </cfRule>
  </conditionalFormatting>
  <conditionalFormatting sqref="BQ6:BQ540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40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3:X510 Y463:Y538 Y422:Z462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3:X510">
    <cfRule type="cellIs" dxfId="2517" priority="4500" operator="equal">
      <formula>"OPORTUNIDADE"</formula>
    </cfRule>
  </conditionalFormatting>
  <conditionalFormatting sqref="Z463:Z510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3:Z510">
    <cfRule type="cellIs" dxfId="2514" priority="4497" operator="equal">
      <formula>"OPORTUNIDADE"</formula>
    </cfRule>
  </conditionalFormatting>
  <conditionalFormatting sqref="Y1048563:Y1048576">
    <cfRule type="cellIs" dxfId="2513" priority="4382" operator="equal">
      <formula>"OPORTUNIDADE"</formula>
    </cfRule>
  </conditionalFormatting>
  <conditionalFormatting sqref="Y1048563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11:Z536">
    <cfRule type="cellIs" dxfId="2510" priority="4117" operator="equal">
      <formula>"OPORTUNIDADE"</formula>
    </cfRule>
  </conditionalFormatting>
  <conditionalFormatting sqref="Z511:Z536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7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7">
    <cfRule type="cellIs" dxfId="2505" priority="4102" operator="equal">
      <formula>"OPORTUNIDADE"</formula>
    </cfRule>
  </conditionalFormatting>
  <conditionalFormatting sqref="Z537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7">
    <cfRule type="cellIs" dxfId="2502" priority="4099" operator="equal">
      <formula>"OPORTUNIDADE"</formula>
    </cfRule>
  </conditionalFormatting>
  <conditionalFormatting sqref="BI537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19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10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79">
      <formula>$BU485=1</formula>
    </cfRule>
  </conditionalFormatting>
  <conditionalFormatting sqref="BI511:BI536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297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297 BK158:BK165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M6:BM540" xr:uid="{0374E4CD-E1C2-4373-A381-0828C9AFF6FF}">
      <formula1>IMPCAUSADOR</formula1>
    </dataValidation>
    <dataValidation type="list" allowBlank="1" showInputMessage="1" showErrorMessage="1" sqref="BO299:BO540 BO6:BO135 BO142 BO137:BO140 BO146 BO148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T165" sqref="T165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51" t="s">
        <v>1650</v>
      </c>
      <c r="D5" s="352"/>
      <c r="E5" s="352"/>
      <c r="F5" s="352"/>
      <c r="G5" s="352"/>
      <c r="H5" s="352"/>
      <c r="I5" s="352"/>
      <c r="J5" s="353"/>
      <c r="K5" s="354" t="s">
        <v>1651</v>
      </c>
      <c r="L5" s="355"/>
      <c r="M5" s="355"/>
      <c r="N5" s="355"/>
      <c r="O5" s="356" t="s">
        <v>1652</v>
      </c>
      <c r="P5" s="357"/>
      <c r="Q5" s="358"/>
    </row>
    <row r="6" spans="1:17" s="102" customFormat="1" ht="15.75" customHeight="1">
      <c r="A6" s="96" t="s">
        <v>1653</v>
      </c>
      <c r="B6" s="103" t="s">
        <v>1654</v>
      </c>
      <c r="C6" s="104" t="s">
        <v>1169</v>
      </c>
      <c r="D6" s="105" t="s">
        <v>1170</v>
      </c>
      <c r="E6" s="104" t="s">
        <v>1655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1656</v>
      </c>
      <c r="M6" s="150" t="s">
        <v>30</v>
      </c>
      <c r="N6" s="151" t="s">
        <v>1164</v>
      </c>
      <c r="O6" s="315" t="s">
        <v>1207</v>
      </c>
      <c r="P6" s="169"/>
      <c r="Q6" s="216" t="s">
        <v>1657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0</v>
      </c>
      <c r="P172" s="99"/>
      <c r="Q172" s="157" t="str">
        <f>IF($A$2=1,IF(FN_MC!BJ172="","*",FN_MC!BJ172),IF(FN_MC!BK172="","*",FN_MC!BK172))</f>
        <v>*</v>
      </c>
    </row>
    <row r="173" spans="1:17" hidden="1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*</v>
      </c>
    </row>
    <row r="174" spans="1:17" hidden="1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0</v>
      </c>
      <c r="P174" s="99"/>
      <c r="Q174" s="157" t="str">
        <f>IF($A$2=1,IF(FN_MC!BJ175="","*",FN_MC!BJ175),IF(FN_MC!BK175="","*",FN_MC!BK175))</f>
        <v>*</v>
      </c>
    </row>
    <row r="175" spans="1:17" hidden="1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0</v>
      </c>
      <c r="P175" s="99"/>
      <c r="Q175" s="157" t="str">
        <f>IF($A$2=1,IF(FN_MC!BJ176="","*",FN_MC!BJ176),IF(FN_MC!BK176="","*",FN_MC!BK176))</f>
        <v>*</v>
      </c>
    </row>
    <row r="176" spans="1:17" hidden="1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0</v>
      </c>
      <c r="P176" s="99"/>
      <c r="Q176" s="157" t="str">
        <f>IF($A$2=1,IF(FN_MC!BJ177="","*",FN_MC!BJ177),IF(FN_MC!BK177="","*",FN_MC!BK177))</f>
        <v>*</v>
      </c>
    </row>
    <row r="177" spans="1:17" hidden="1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*</v>
      </c>
    </row>
    <row r="178" spans="1:17" hidden="1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*</v>
      </c>
    </row>
    <row r="179" spans="1:17" hidden="1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0</v>
      </c>
      <c r="P179" s="99"/>
      <c r="Q179" s="157" t="str">
        <f>IF($A$2=1,IF(FN_MC!BJ181="","*",FN_MC!BJ181),IF(FN_MC!BK181="","*",FN_MC!BK181))</f>
        <v>*</v>
      </c>
    </row>
    <row r="180" spans="1:17" hidden="1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0</v>
      </c>
      <c r="P180" s="99"/>
      <c r="Q180" s="157" t="str">
        <f>IF($A$2=1,IF(FN_MC!BJ182="","*",FN_MC!BJ182),IF(FN_MC!BK182="","*",FN_MC!BK182))</f>
        <v>*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1657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13" sqref="H3013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9"/>
      <c r="B1" s="360"/>
      <c r="C1" s="361"/>
      <c r="L1" s="110"/>
      <c r="M1" s="133"/>
      <c r="O1" s="189"/>
      <c r="P1" s="188"/>
      <c r="Q1" s="362" t="s">
        <v>1217</v>
      </c>
      <c r="R1" s="363"/>
      <c r="U1" s="111"/>
      <c r="V1" s="364" t="s">
        <v>1658</v>
      </c>
      <c r="W1" s="364"/>
      <c r="X1" s="364"/>
      <c r="Y1" s="113"/>
    </row>
    <row r="2" spans="1:25" s="109" customFormat="1" ht="11.25" customHeight="1">
      <c r="A2" s="114" t="s">
        <v>1659</v>
      </c>
      <c r="B2" s="114" t="s">
        <v>1654</v>
      </c>
      <c r="C2" s="114" t="s">
        <v>7</v>
      </c>
      <c r="D2" s="115" t="s">
        <v>1169</v>
      </c>
      <c r="E2" s="115" t="s">
        <v>1170</v>
      </c>
      <c r="F2" s="115" t="s">
        <v>1653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1660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OPORTUNIDADE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300</v>
      </c>
      <c r="W171" s="121">
        <f ca="1">_xlfn.XLOOKUP(G171&amp;$W$2,BS_CONTROLE[CHAVE],BS_CONTROLE[Quantidade_11],"-")</f>
        <v>1400</v>
      </c>
      <c r="X171" s="121">
        <f ca="1">_xlfn.XLOOKUP(G171&amp;$X$2,BS_CONTROLE[CHAVE],BS_CONTROLE[Quantidade_11],"-")</f>
        <v>500</v>
      </c>
    </row>
    <row r="172" spans="1:24" s="122" customFormat="1">
      <c r="A172" s="118" t="str">
        <f>IF(FN_MC!Y176="","*",FN_MC!Y176)</f>
        <v>OPORTUNIDADE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1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OPORTUNIDADE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5</v>
      </c>
      <c r="W173" s="121">
        <f ca="1">_xlfn.XLOOKUP(G173&amp;$W$2,BS_CONTROLE[CHAVE],BS_CONTROLE[Quantidade_11],"-")</f>
        <v>4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OPORTUNIDADE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2030</v>
      </c>
    </row>
    <row r="175" spans="1:24" s="122" customFormat="1">
      <c r="A175" s="118" t="str">
        <f>IF(FN_MC!Y179="","*",FN_MC!Y179)</f>
        <v>OPORTUNIDADE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>
        <f ca="1">_xlfn.XLOOKUP(G175&amp;$V$2,BS_CONTROLE[CHAVE],BS_CONTROLE[Quantidade_11],"-")</f>
        <v>1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1</v>
      </c>
    </row>
    <row r="176" spans="1:24" s="122" customFormat="1">
      <c r="A176" s="118" t="str">
        <f>IF(FN_MC!Y180="","*",FN_MC!Y180)</f>
        <v>OPORTUNIDADE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>
        <f ca="1">_xlfn.XLOOKUP(G176&amp;$V$2,BS_CONTROLE[CHAVE],BS_CONTROLE[Quantidade_11],"-")</f>
        <v>0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OPORTUNIDADE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>
        <f ca="1">_xlfn.XLOOKUP(G177&amp;$X$2,BS_CONTROLE[CHAVE],BS_CONTROLE[Quantidade_11],"-")</f>
        <v>1000</v>
      </c>
    </row>
    <row r="178" spans="1:24" s="122" customFormat="1">
      <c r="A178" s="118" t="str">
        <f>IF(FN_MC!Y182="","*",FN_MC!Y182)</f>
        <v>OPORTUNIDADE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9</v>
      </c>
      <c r="W178" s="121">
        <f ca="1">_xlfn.XLOOKUP(G178&amp;$W$2,BS_CONTROLE[CHAVE],BS_CONTROLE[Quantidade_11],"-")</f>
        <v>3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 hidden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 hidden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 hidden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 hidden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 hidden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 hidden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 hidden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 hidden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 hidden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 hidden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 hidden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 hidden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 hidden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 hidden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 hidden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 hidden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 hidden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 hidden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 hidden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 hidden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 hidden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 hidden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 hidden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 hidden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 hidden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 hidden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 hidden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 hidden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 hidden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>
        <f ca="1">_xlfn.XLOOKUP(G261&amp;$V$2,BS_CONTROLE[CHAVE],BS_CONTROLE[Quantidade_11],"-")</f>
        <v>1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>
        <f ca="1">_xlfn.XLOOKUP(G262&amp;$V$2,BS_CONTROLE[CHAVE],BS_CONTROLE[Quantidade_11],"-")</f>
        <v>1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>
        <f ca="1">_xlfn.XLOOKUP(G263&amp;$W$2,BS_CONTROLE[CHAVE],BS_CONTROLE[Quantidade_11],"-")</f>
        <v>0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>
        <f ca="1">_xlfn.XLOOKUP(G264&amp;$X$2,BS_CONTROLE[CHAVE],BS_CONTROLE[Quantidade_11],"-")</f>
        <v>1</v>
      </c>
    </row>
    <row r="265" spans="1:24" s="122" customFormat="1" hidden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0</v>
      </c>
      <c r="W265" s="121">
        <f ca="1">_xlfn.XLOOKUP(G265&amp;$W$2,BS_CONTROLE[CHAVE],BS_CONTROLE[Quantidade_11],"-")</f>
        <v>1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 hidden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 hidden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 hidden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 hidden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 hidden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 t="str">
        <f ca="1">_xlfn.XLOOKUP(G283&amp;$V$2,BS_CONTROLE[CHAVE],BS_CONTROLE[Quantidade_11],"-")</f>
        <v>-</v>
      </c>
      <c r="W283" s="121">
        <f ca="1">_xlfn.XLOOKUP(G283&amp;$W$2,BS_CONTROLE[CHAVE],BS_CONTROLE[Quantidade_11],"-")</f>
        <v>1</v>
      </c>
      <c r="X283" s="121">
        <f ca="1">_xlfn.XLOOKUP(G283&amp;$X$2,BS_CONTROLE[CHAVE],BS_CONTROLE[Quantidade_11],"-")</f>
        <v>1</v>
      </c>
    </row>
    <row r="284" spans="1:24" s="122" customFormat="1" hidden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 t="str">
        <f ca="1">_xlfn.XLOOKUP(G288&amp;$V$2,BS_CONTROLE[CHAVE],BS_CONTROLE[Quantidade_11],"-")</f>
        <v>-</v>
      </c>
      <c r="W288" s="121">
        <f ca="1">_xlfn.XLOOKUP(G288&amp;$W$2,BS_CONTROLE[CHAVE],BS_CONTROLE[Quantidade_11],"-")</f>
        <v>1</v>
      </c>
      <c r="X288" s="121">
        <f ca="1">_xlfn.XLOOKUP(G288&amp;$X$2,BS_CONTROLE[CHAVE],BS_CONTROLE[Quantidade_11],"-")</f>
        <v>1</v>
      </c>
    </row>
    <row r="289" spans="1:24" s="122" customFormat="1" hidden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1661</v>
      </c>
    </row>
  </sheetData>
  <autoFilter ref="A2:Y3000" xr:uid="{D1126E52-FA3F-4EAC-A720-DDE9797BEFF6}">
    <filterColumn colId="5">
      <filters>
        <dateGroupItem year="2025" month="10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1662</v>
      </c>
      <c r="C2" s="104" t="s">
        <v>1154</v>
      </c>
      <c r="D2" s="104" t="s">
        <v>1156</v>
      </c>
      <c r="E2" s="104" t="s">
        <v>1663</v>
      </c>
      <c r="F2" s="104" t="s">
        <v>1664</v>
      </c>
      <c r="G2" s="104" t="s">
        <v>1665</v>
      </c>
      <c r="H2" s="104" t="s">
        <v>1666</v>
      </c>
      <c r="I2" s="104" t="s">
        <v>1667</v>
      </c>
      <c r="J2" s="104" t="s">
        <v>1668</v>
      </c>
      <c r="K2" s="140" t="s">
        <v>1669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2025-10-16T09:52:37Z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