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27" documentId="8_{B6337239-1A00-434D-AAD0-422EA1FEB5AE}" xr6:coauthVersionLast="47" xr6:coauthVersionMax="47" xr10:uidLastSave="{ADEE92C1-8088-4658-B7F2-C9E55E5E8302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 s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R64" i="1"/>
  <c r="S64" i="1" a="1"/>
  <c r="S64" i="1" s="1"/>
  <c r="D61" i="16" s="1"/>
  <c r="T64" i="1" a="1"/>
  <c r="T64" i="1"/>
  <c r="E61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/>
  <c r="L62" i="16" s="1"/>
  <c r="R65" i="1"/>
  <c r="R62" i="16" s="1"/>
  <c r="S65" i="1" a="1"/>
  <c r="S65" i="1" s="1"/>
  <c r="D62" i="16" s="1"/>
  <c r="T65" i="1" a="1"/>
  <c r="T65" i="1"/>
  <c r="E62" i="16" s="1"/>
  <c r="AI65" i="1"/>
  <c r="AJ65" i="1" s="1"/>
  <c r="AK65" i="1"/>
  <c r="K88" i="11" s="1"/>
  <c r="AL65" i="1"/>
  <c r="AN65" i="1"/>
  <c r="AO65" i="1"/>
  <c r="BE65" i="1" s="1"/>
  <c r="AP65" i="1"/>
  <c r="M88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3" i="16" s="1"/>
  <c r="R66" i="1"/>
  <c r="R63" i="16" s="1"/>
  <c r="S66" i="1" a="1"/>
  <c r="S66" i="1" s="1"/>
  <c r="D63" i="16" s="1"/>
  <c r="T66" i="1" a="1"/>
  <c r="T66" i="1"/>
  <c r="E63" i="16" s="1"/>
  <c r="AI66" i="1"/>
  <c r="AJ66" i="1" s="1"/>
  <c r="AK66" i="1"/>
  <c r="K89" i="11" s="1"/>
  <c r="AL66" i="1"/>
  <c r="AN66" i="1"/>
  <c r="AO66" i="1"/>
  <c r="BE66" i="1" s="1"/>
  <c r="AP66" i="1"/>
  <c r="M89" i="11" s="1"/>
  <c r="AQ66" i="1"/>
  <c r="BB66" i="1"/>
  <c r="BC66" i="1" a="1"/>
  <c r="BC66" i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 s="1"/>
  <c r="D64" i="16" s="1"/>
  <c r="T67" i="1" a="1"/>
  <c r="T67" i="1"/>
  <c r="E64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5" i="16" s="1"/>
  <c r="S68" i="1" a="1"/>
  <c r="S68" i="1" s="1"/>
  <c r="D65" i="16" s="1"/>
  <c r="T68" i="1" a="1"/>
  <c r="T68" i="1"/>
  <c r="E65" i="16" s="1"/>
  <c r="AI68" i="1"/>
  <c r="AJ68" i="1"/>
  <c r="AK68" i="1"/>
  <c r="K92" i="11" s="1"/>
  <c r="AL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 s="1"/>
  <c r="D66" i="16" s="1"/>
  <c r="T69" i="1" a="1"/>
  <c r="T69" i="1"/>
  <c r="E66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 s="1"/>
  <c r="R70" i="1"/>
  <c r="R67" i="16" s="1"/>
  <c r="S70" i="1" a="1"/>
  <c r="S70" i="1" s="1"/>
  <c r="D67" i="16" s="1"/>
  <c r="T70" i="1" a="1"/>
  <c r="T70" i="1"/>
  <c r="E67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 s="1"/>
  <c r="R73" i="1"/>
  <c r="R70" i="16" s="1"/>
  <c r="S73" i="1" a="1"/>
  <c r="S73" i="1" s="1"/>
  <c r="D70" i="16" s="1"/>
  <c r="T73" i="1" a="1"/>
  <c r="T73" i="1"/>
  <c r="E70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J76" i="1"/>
  <c r="AK76" i="1"/>
  <c r="K99" i="11" s="1"/>
  <c r="AL76" i="1"/>
  <c r="AN76" i="1"/>
  <c r="AO76" i="1"/>
  <c r="BE76" i="1" s="1"/>
  <c r="AP76" i="1"/>
  <c r="M99" i="11" s="1"/>
  <c r="AQ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 s="1"/>
  <c r="E74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 s="1"/>
  <c r="E75" i="16" s="1"/>
  <c r="AI78" i="1"/>
  <c r="BB78" i="1" s="1"/>
  <c r="AJ78" i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5" i="16" l="1"/>
  <c r="AM68" i="1"/>
  <c r="K63" i="16"/>
  <c r="AM66" i="1"/>
  <c r="L70" i="16"/>
  <c r="AN73" i="1"/>
  <c r="K62" i="16"/>
  <c r="AM65" i="1"/>
  <c r="L61" i="16"/>
  <c r="AN64" i="1"/>
  <c r="L67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<sst xmlns="http://schemas.openxmlformats.org/spreadsheetml/2006/main" count="5367" uniqueCount="1521">
  <si>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</si>
  <si>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</si>
  <si>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</si>
  <si>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</si>
  <si>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</si>
  <si>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</si>
  <si>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</si>
  <si>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</si>
  <si>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</si>
  <si>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</si>
  <si>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</si>
  <si>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</si>
  <si>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</si>
  <si>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</si>
  <si>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</si>
  <si>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</si>
  <si>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</si>
  <si>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</si>
  <si>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</si>
  <si>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</si>
  <si>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</si>
  <si>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</si>
  <si>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</si>
  <si>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</si>
  <si>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</si>
  <si>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</si>
  <si>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</si>
  <si>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</si>
  <si>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</si>
  <si>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</si>
  <si>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</si>
  <si>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</si>
  <si>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</si>
  <si>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</si>
  <si>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</si>
  <si>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</si>
  <si>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</si>
  <si>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</si>
  <si>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</si>
  <si>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</si>
  <si>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</si>
  <si>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</si>
  <si>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</si>
  <si>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</si>
  <si>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</si>
  <si>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</si>
  <si>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</si>
  <si>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</si>
  <si>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</si>
  <si>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</si>
  <si>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</si>
  <si>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</si>
  <si>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</si>
  <si>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</si>
  <si>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</si>
  <si>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</si>
  <si>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</si>
  <si>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</si>
  <si>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</si>
  <si>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</si>
  <si>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</si>
  <si>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</si>
  <si>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</si>
  <si>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</si>
  <si>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</si>
  <si>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</si>
  <si>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</si>
  <si>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</si>
  <si>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</si>
  <si>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</si>
  <si>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</si>
  <si>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</si>
  <si>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</si>
  <si>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</si>
  <si>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</si>
  <si>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</si>
  <si>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</si>
  <si>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</si>
  <si>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</si>
  <si>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</si>
  <si>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</si>
  <si>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</si>
  <si>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</si>
  <si>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</si>
  <si>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</si>
  <si>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</si>
  <si>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</si>
  <si>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</si>
  <si>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</si>
  <si>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</si>
  <si>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</si>
  <si>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</si>
  <si>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</si>
  <si>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</si>
  <si>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</si>
  <si>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</si>
  <si>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</si>
  <si>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</si>
  <si>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</si>
  <si>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</si>
  <si>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</si>
  <si>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</si>
  <si>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</si>
  <si>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</si>
  <si>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</si>
  <si>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</si>
  <si>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</si>
  <si>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</si>
  <si>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</si>
  <si>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</si>
  <si>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</si>
  <si>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</si>
  <si>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</si>
  <si>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</si>
  <si>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</si>
  <si>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</si>
  <si>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</si>
  <si>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</si>
  <si>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</si>
  <si>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</si>
  <si>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</si>
  <si>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</si>
  <si>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</si>
  <si>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</si>
  <si>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</si>
  <si>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</si>
  <si>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</si>
  <si>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</si>
  <si>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</si>
  <si>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</si>
  <si>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</si>
  <si>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</si>
  <si>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</si>
  <si>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</si>
  <si>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</si>
  <si>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</si>
  <si>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</si>
  <si>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</si>
  <si>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</si>
  <si>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</si>
  <si>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</si>
  <si>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</si>
  <si>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</si>
  <si>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</si>
  <si>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</si>
  <si>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</si>
  <si>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</si>
  <si>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</si>
  <si>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</si>
  <si>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</si>
  <si>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</si>
  <si>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</si>
  <si>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</si>
  <si>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</si>
  <si>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</si>
  <si>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</si>
  <si>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</si>
  <si>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</si>
  <si>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</si>
  <si>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</si>
  <si>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</si>
  <si>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</si>
  <si>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</si>
  <si>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</si>
  <si>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</si>
  <si>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</si>
  <si>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</si>
  <si>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</si>
  <si>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</si>
  <si>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</si>
  <si>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</si>
  <si>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</si>
  <si>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</si>
  <si>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</si>
  <si>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</si>
  <si>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</si>
  <si>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</si>
  <si>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</si>
  <si>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</si>
  <si>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</si>
  <si>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</si>
  <si>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</si>
  <si>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</si>
  <si>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</si>
  <si>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</si>
  <si>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</si>
  <si>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</si>
  <si>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</si>
  <si>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</si>
  <si>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</si>
  <si>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</si>
  <si>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</si>
  <si>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</si>
  <si>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</si>
  <si>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</si>
  <si>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</si>
  <si>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</si>
  <si>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</si>
  <si>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</si>
  <si>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</si>
  <si>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</si>
  <si>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</si>
  <si>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</si>
  <si>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</si>
  <si>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</si>
  <si>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</si>
  <si>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</si>
  <si>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</si>
  <si>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</si>
  <si>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</si>
  <si>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</si>
  <si>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</si>
  <si>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</si>
  <si>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</si>
  <si>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</si>
  <si>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</si>
  <si>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</si>
  <si>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</si>
  <si>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</si>
  <si>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</si>
  <si>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</si>
  <si>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</si>
  <si>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</si>
  <si>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</si>
  <si>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</si>
  <si>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</si>
  <si>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</si>
  <si>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</si>
  <si>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</si>
  <si>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</si>
  <si>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</si>
  <si>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</si>
  <si>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</si>
  <si>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</si>
  <si>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</si>
  <si>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</si>
  <si>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</si>
  <si>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</si>
  <si>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</si>
  <si>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</si>
  <si>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</si>
  <si>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</si>
  <si>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</si>
  <si>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</si>
  <si>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</si>
  <si>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</si>
  <si>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</si>
  <si>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</si>
  <si>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</si>
  <si>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</si>
  <si>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</si>
  <si>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</si>
  <si>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</si>
  <si>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</si>
  <si>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</si>
  <si>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</si>
  <si>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</si>
  <si>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</si>
  <si>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</si>
  <si>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</si>
  <si>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</si>
  <si>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</si>
  <si>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</si>
  <si>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</si>
  <si>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</si>
  <si>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</si>
  <si>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</si>
  <si>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</si>
  <si>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</si>
  <si>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</si>
  <si>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</si>
  <si>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</si>
  <si>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</si>
  <si>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</si>
  <si>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</si>
  <si>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</si>
  <si>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</si>
  <si>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</si>
  <si>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</si>
  <si>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</si>
  <si>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</si>
  <si>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</si>
  <si>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</si>
  <si>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</si>
  <si>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</si>
  <si>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</si>
  <si>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</si>
  <si>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</si>
  <si>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</si>
  <si>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</si>
  <si>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</si>
  <si>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</si>
  <si>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</si>
  <si>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</si>
  <si>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</si>
  <si>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</si>
  <si>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</si>
  <si>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</si>
  <si>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</si>
  <si>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</si>
  <si>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</si>
  <si>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</si>
  <si>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</si>
  <si>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</si>
  <si>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</si>
  <si>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</si>
  <si>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</si>
  <si>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</si>
  <si>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</si>
  <si>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</si>
  <si>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</si>
  <si>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</si>
  <si>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</si>
  <si>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</si>
  <si>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</si>
  <si>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</si>
  <si>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</si>
  <si>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</si>
  <si>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</si>
  <si>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</si>
  <si>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</si>
  <si>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</si>
  <si>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</si>
  <si>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</si>
  <si>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</si>
  <si>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</si>
  <si>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</si>
  <si>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</si>
  <si>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</si>
  <si>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</si>
  <si>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</si>
  <si>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</si>
  <si>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</si>
  <si>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</si>
  <si>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</si>
  <si>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</si>
  <si>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</si>
  <si>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</si>
  <si>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</si>
  <si>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</si>
  <si>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</si>
  <si>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</si>
  <si>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</si>
  <si>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</si>
  <si>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</si>
  <si>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</si>
  <si>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</si>
  <si>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</si>
  <si>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</si>
  <si>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</si>
  <si>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</si>
  <si>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</si>
  <si>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</si>
  <si>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</si>
  <si>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</si>
  <si>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</si>
  <si>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</si>
  <si>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</si>
  <si>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</si>
  <si>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</si>
  <si>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</si>
  <si>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</si>
  <si>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</si>
  <si>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</si>
  <si>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</si>
  <si>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</si>
  <si>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</si>
  <si>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</si>
  <si>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</si>
  <si>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</si>
  <si>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</si>
  <si>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</si>
  <si>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</si>
  <si>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</si>
  <si>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</si>
  <si>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</si>
  <si>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</si>
  <si>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</si>
  <si>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</si>
  <si>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</si>
  <si>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</si>
  <si>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</si>
  <si>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</si>
  <si>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</si>
  <si>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</si>
  <si>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</si>
  <si>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</si>
  <si>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</si>
  <si>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</si>
  <si>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</si>
  <si>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</si>
  <si>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</si>
  <si>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</si>
  <si>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</si>
  <si>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</si>
  <si>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</si>
  <si>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</si>
  <si>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</si>
  <si>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</si>
  <si>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</si>
  <si>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</si>
  <si>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</si>
  <si>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</si>
  <si>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</si>
  <si>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</si>
  <si>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</si>
  <si>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</si>
  <si>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</si>
  <si>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</si>
  <si>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</si>
  <si>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</si>
  <si>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</si>
  <si>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</si>
  <si>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</si>
  <si>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</si>
  <si>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</si>
  <si>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</si>
  <si>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</si>
  <si>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</si>
  <si>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</si>
  <si>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</si>
  <si>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</si>
  <si>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</si>
  <si>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</si>
  <si>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</si>
  <si>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</si>
  <si>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</si>
  <si>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</si>
  <si>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</si>
  <si>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</si>
  <si>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</si>
  <si>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</si>
  <si>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</si>
  <si>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</si>
  <si>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</si>
  <si>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</si>
  <si>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</si>
  <si>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</si>
  <si>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</si>
  <si>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</si>
  <si>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</si>
  <si>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</si>
  <si>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</si>
  <si>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</si>
  <si>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</si>
  <si>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</si>
  <si>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</si>
  <si>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</si>
  <si>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</si>
  <si>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</si>
  <si>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</si>
  <si>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</si>
  <si>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</si>
  <si>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</si>
  <si>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</si>
  <si>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</si>
  <si>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</si>
  <si>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</si>
  <si>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</si>
  <si>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</si>
  <si>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</si>
  <si>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</si>
  <si>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</si>
  <si>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</si>
  <si>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</si>
  <si>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</si>
  <si>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</si>
  <si>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</si>
  <si>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</si>
  <si>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</si>
  <si>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</si>
  <si>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</si>
  <si>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</si>
  <si>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</si>
  <si>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</si>
  <si>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</si>
  <si>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</si>
  <si>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</si>
  <si>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</si>
  <si>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</si>
  <si>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</si>
  <si>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</si>
  <si>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</si>
  <si>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</si>
  <si>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</si>
  <si>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</si>
  <si>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</si>
  <si>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</si>
  <si>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</si>
  <si>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</si>
  <si>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</si>
  <si>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</si>
  <si>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</si>
  <si>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</si>
  <si>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</si>
  <si>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</si>
  <si>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</si>
  <si>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</si>
  <si>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</si>
  <si>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</si>
  <si>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</si>
  <si>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</si>
  <si>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</si>
  <si>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</si>
  <si>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</si>
  <si>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</si>
  <si>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</si>
  <si>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</si>
  <si>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</si>
  <si>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</si>
  <si>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</si>
  <si>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</si>
  <si>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</si>
  <si>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</si>
  <si>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</si>
  <si>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</si>
  <si>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</si>
  <si>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</si>
  <si>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</si>
  <si>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</si>
  <si>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</si>
  <si>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</si>
  <si>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</si>
  <si>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</si>
  <si>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</si>
  <si>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</si>
  <si>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</si>
  <si>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</si>
  <si>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</si>
  <si>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</si>
  <si>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</si>
  <si>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</si>
  <si>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</si>
  <si>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</si>
  <si>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</si>
  <si>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</si>
  <si>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</si>
  <si>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</si>
  <si>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</si>
  <si>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</si>
  <si>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</si>
  <si>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</si>
  <si>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</si>
  <si>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</si>
  <si>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</si>
  <si>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</si>
  <si>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</si>
  <si>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</si>
  <si>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</si>
  <si>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</si>
  <si>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</si>
  <si>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</si>
  <si>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</si>
  <si>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</si>
  <si>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</si>
  <si>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</si>
  <si>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</si>
  <si>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</si>
  <si>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</si>
  <si>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</si>
  <si>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</si>
  <si>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</si>
  <si>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</si>
  <si>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</si>
  <si>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</si>
  <si>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</si>
  <si>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</si>
  <si>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</si>
  <si>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</si>
  <si>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</si>
  <si>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</si>
  <si>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</si>
  <si>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</si>
  <si>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</si>
  <si>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</si>
  <si>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</si>
  <si>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</si>
  <si>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</si>
  <si>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</si>
  <si>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</si>
  <si>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</si>
  <si>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</si>
  <si>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</si>
  <si>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</si>
  <si>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</si>
  <si>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</si>
  <si>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</si>
  <si>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</si>
  <si>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</si>
  <si>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</si>
  <si>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</si>
  <si>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</si>
  <si>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</si>
  <si>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</si>
  <si>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</si>
  <si>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</si>
  <si>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</si>
  <si>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</si>
  <si>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</si>
  <si>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</si>
  <si>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</si>
  <si>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</si>
  <si>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</si>
  <si>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</si>
  <si>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</si>
  <si>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</si>
  <si>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</si>
  <si>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</si>
  <si>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</si>
  <si>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</si>
  <si>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</si>
  <si>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</si>
  <si>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</si>
  <si>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</si>
  <si>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</si>
  <si>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</si>
  <si>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</si>
  <si>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</si>
  <si>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</si>
  <si>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</si>
  <si>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</si>
  <si>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</si>
  <si>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</si>
  <si>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</si>
  <si>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</si>
  <si>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</si>
  <si>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</si>
  <si>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</si>
  <si>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</si>
  <si>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</si>
  <si>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</si>
  <si>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</si>
  <si>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</si>
  <si>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</si>
  <si>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</si>
  <si>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</si>
  <si>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</si>
  <si>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</si>
  <si>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</si>
  <si>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</si>
  <si>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</si>
  <si>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</si>
  <si>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</si>
  <si>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</si>
  <si>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</si>
  <si>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</si>
  <si>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</si>
  <si>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</si>
  <si>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</si>
  <si>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</si>
  <si>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</si>
  <si>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</si>
  <si>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</si>
  <si>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</si>
  <si>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</si>
  <si>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</si>
  <si>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</si>
  <si>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</si>
  <si>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</si>
  <si>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</si>
  <si>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</si>
  <si>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</si>
  <si>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</si>
  <si>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</si>
  <si>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</si>
  <si>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</si>
  <si>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</si>
  <si>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</si>
  <si>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</si>
  <si>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</si>
  <si>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</si>
  <si>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</si>
  <si>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</si>
  <si>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</si>
  <si>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</si>
  <si>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</si>
  <si>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</si>
  <si>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</si>
  <si>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</si>
  <si>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</si>
  <si>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</si>
  <si>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</si>
  <si>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</si>
  <si>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</si>
  <si>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</si>
  <si>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</si>
  <si>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</si>
  <si>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</si>
  <si>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</si>
  <si>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</si>
  <si>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</si>
  <si>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</si>
  <si>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</si>
  <si>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</si>
  <si>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</si>
  <si>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</si>
  <si>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</si>
  <si>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</si>
  <si>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</si>
  <si>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</si>
  <si>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</si>
  <si>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</si>
  <si>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</si>
  <si>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</si>
  <si>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</si>
  <si>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</si>
  <si>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</si>
  <si>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</si>
  <si>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</si>
  <si>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</si>
  <si>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</si>
  <si>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</si>
  <si>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</si>
  <si>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</si>
  <si>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</si>
  <si>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</si>
  <si>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</si>
  <si>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</si>
  <si>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</si>
  <si>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</si>
  <si>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</si>
  <si>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</si>
  <si>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</si>
  <si>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</si>
  <si>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</si>
  <si>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</si>
  <si>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</si>
  <si>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</si>
  <si>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</si>
  <si>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</si>
  <si>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</si>
  <si>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</si>
  <si>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</si>
  <si>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</si>
  <si>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</si>
  <si>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</si>
  <si>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</si>
  <si>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</si>
  <si>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</si>
  <si>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</si>
  <si>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</si>
  <si>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</si>
  <si>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</si>
  <si>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</si>
  <si>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</si>
  <si>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</si>
  <si>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</si>
  <si>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</si>
  <si>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</si>
  <si>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</si>
  <si>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</si>
  <si>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</si>
  <si>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</si>
  <si>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</si>
  <si>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</si>
  <si>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</si>
  <si>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</si>
  <si>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</si>
  <si>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</si>
  <si>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</si>
  <si>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</si>
  <si>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</si>
  <si>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</si>
  <si>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</si>
  <si>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</si>
  <si>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</si>
  <si>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</si>
  <si>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</si>
  <si>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</si>
  <si>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</si>
  <si>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</si>
  <si>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</si>
  <si>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</si>
  <si>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</si>
  <si>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</si>
  <si>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</si>
  <si>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</si>
  <si>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</si>
  <si>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</si>
  <si>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</si>
  <si>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</si>
  <si>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</si>
  <si>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</si>
  <si>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</si>
  <si>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</si>
  <si>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</si>
  <si>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</si>
  <si>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</si>
  <si>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</si>
  <si>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</si>
  <si>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</si>
  <si>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</si>
  <si>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</si>
  <si>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</si>
  <si>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</si>
  <si>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</si>
  <si>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</si>
  <si>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</si>
  <si>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</si>
  <si>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</si>
  <si>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</si>
  <si>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</si>
  <si>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</si>
  <si>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</si>
  <si>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</si>
  <si>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</si>
  <si>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</si>
  <si>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</si>
  <si>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</si>
  <si>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</si>
  <si>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</si>
  <si>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</si>
  <si>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</si>
  <si>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</si>
  <si>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</si>
  <si>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</si>
  <si>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</si>
  <si>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</si>
  <si>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</si>
  <si>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</si>
  <si>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</si>
  <si>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</si>
  <si>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</si>
  <si>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</si>
  <si>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</si>
  <si>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</si>
  <si>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</si>
  <si>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</si>
  <si>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</si>
  <si>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</si>
  <si>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</si>
  <si>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</si>
  <si>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</si>
  <si>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</si>
  <si>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</si>
  <si>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</si>
  <si>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</si>
  <si>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</si>
  <si>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</si>
  <si>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</si>
  <si>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</si>
  <si>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</si>
  <si>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</si>
  <si>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</si>
  <si>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</si>
  <si>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</si>
  <si>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</si>
  <si>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</si>
  <si>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</si>
  <si>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</si>
  <si>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</si>
  <si>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</si>
  <si>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</si>
  <si>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</si>
  <si>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</si>
  <si>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</si>
  <si>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</si>
  <si>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</si>
  <si>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</si>
  <si>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</si>
  <si>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</si>
  <si>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</si>
  <si>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</si>
  <si>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</si>
  <si>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</si>
  <si>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</si>
  <si>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</si>
  <si>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</si>
  <si>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</si>
  <si>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</si>
  <si>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</si>
  <si>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</si>
  <si>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</si>
  <si>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</si>
  <si>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</si>
  <si>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</si>
  <si>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</si>
  <si>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</si>
  <si>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</si>
  <si>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</si>
  <si>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</si>
  <si>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</si>
  <si>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</si>
  <si>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</si>
  <si>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</si>
  <si>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</si>
  <si>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</si>
  <si>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</si>
  <si>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</si>
  <si>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</si>
  <si>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</si>
  <si>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</si>
  <si>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</si>
  <si>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</si>
  <si>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</si>
  <si>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</si>
  <si>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</si>
  <si>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</si>
  <si>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</si>
  <si>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</si>
  <si>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</si>
  <si>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</si>
  <si>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</si>
  <si>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</si>
  <si>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</si>
  <si>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</si>
  <si>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</si>
  <si>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</si>
  <si>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</si>
  <si>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</si>
  <si>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</si>
  <si>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</si>
  <si>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</si>
  <si>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</si>
  <si>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</si>
  <si>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</si>
  <si>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</si>
  <si>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</si>
  <si>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</si>
  <si>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</si>
  <si>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</si>
  <si>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</si>
  <si>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</si>
  <si>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</si>
  <si>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</si>
  <si>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</si>
  <si>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</si>
  <si>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</si>
  <si>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</si>
  <si>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</si>
  <si>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</si>
  <si>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</si>
  <si>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</si>
  <si>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</si>
  <si>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</si>
  <si>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</si>
  <si>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</si>
  <si>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</si>
  <si>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</si>
  <si>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</si>
  <si>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</si>
  <si>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</si>
  <si>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</si>
  <si>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</si>
  <si>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</si>
  <si>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</si>
  <si>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</si>
  <si>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</si>
  <si>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</si>
  <si>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</si>
  <si>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</si>
  <si>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</si>
  <si>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</si>
  <si>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</si>
  <si>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</si>
  <si>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</si>
  <si>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</si>
  <si>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</si>
  <si>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</si>
  <si>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</si>
  <si>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</si>
  <si>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</si>
  <si>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</si>
  <si>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</si>
  <si>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</si>
  <si>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</si>
  <si>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</si>
  <si>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</si>
  <si>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</si>
  <si>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</si>
  <si>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</si>
  <si>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</si>
  <si>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</si>
  <si>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</si>
  <si>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</si>
  <si>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</si>
  <si>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</si>
  <si>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</si>
  <si>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</si>
  <si>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</si>
  <si>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</si>
  <si>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</si>
  <si>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</si>
  <si>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</si>
  <si>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</si>
  <si>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</si>
  <si>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</si>
  <si>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</si>
  <si>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</si>
  <si>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</si>
  <si>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</si>
  <si>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</si>
  <si>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</si>
  <si>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</si>
  <si>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</si>
  <si>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</si>
  <si>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</si>
  <si>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</si>
  <si>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</si>
  <si>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</si>
  <si>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</si>
  <si>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</si>
  <si>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</si>
  <si>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</si>
  <si>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</si>
  <si>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</si>
  <si>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</si>
  <si>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</si>
  <si>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</si>
  <si>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</si>
  <si>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</si>
  <si>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</si>
  <si>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</si>
  <si>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</si>
  <si>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</si>
  <si>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</si>
  <si>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</si>
  <si>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</si>
  <si>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</si>
  <si>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</si>
  <si>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</si>
  <si>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</si>
  <si>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</si>
  <si>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</si>
  <si>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</si>
  <si>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</si>
  <si>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</si>
  <si>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</si>
  <si>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</si>
  <si>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</si>
  <si>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</si>
  <si>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</si>
  <si>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</si>
  <si>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</si>
  <si>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</si>
  <si>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</si>
  <si>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</si>
  <si>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</si>
  <si>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</si>
  <si>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</si>
  <si>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</si>
  <si>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</si>
  <si>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</si>
  <si>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</si>
  <si>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</si>
  <si>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</si>
  <si>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</si>
  <si>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</si>
  <si>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</si>
  <si>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</si>
  <si>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</si>
  <si>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</si>
  <si>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</si>
  <si>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</si>
  <si>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</si>
  <si>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</si>
  <si>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</si>
  <si>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</si>
  <si>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</si>
  <si>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</si>
  <si>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</si>
  <si>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</si>
  <si>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</si>
  <si>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</si>
  <si>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</si>
  <si>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</si>
  <si>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</si>
  <si>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</si>
  <si>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</si>
  <si>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</si>
  <si>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</si>
  <si>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</si>
  <si>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</si>
  <si>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</si>
  <si>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</si>
  <si>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</si>
  <si>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</si>
  <si>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</si>
  <si>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</si>
  <si>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</si>
  <si>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</si>
  <si>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</si>
  <si>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</si>
  <si>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</si>
  <si>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</si>
  <si>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</si>
  <si>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</si>
  <si>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</si>
  <si>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</si>
  <si>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</si>
  <si>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</si>
  <si>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</si>
  <si>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</si>
  <si>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</si>
  <si>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</si>
  <si>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</si>
  <si>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</si>
  <si>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</si>
  <si>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</si>
  <si>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</si>
  <si>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</si>
  <si>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</si>
  <si>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</si>
  <si>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</si>
  <si>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</si>
  <si>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</si>
  <si>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</si>
  <si>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</si>
  <si>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</si>
  <si>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</si>
  <si>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</si>
  <si>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</si>
  <si>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</si>
  <si>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</si>
  <si>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</si>
  <si>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</si>
  <si>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</si>
  <si>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</si>
  <si>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</si>
  <si>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</si>
  <si>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</si>
  <si>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</si>
  <si>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</si>
  <si>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</si>
  <si>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</si>
  <si>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</si>
  <si>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</si>
  <si>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</si>
  <si>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</si>
  <si>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</si>
  <si>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</si>
  <si>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</si>
  <si>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</si>
  <si>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</si>
  <si>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</si>
  <si>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</si>
  <si>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</si>
  <si>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</si>
  <si>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</si>
  <si>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</si>
  <si>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</si>
  <si>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</si>
  <si>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</si>
  <si>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</si>
  <si>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</si>
  <si>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</si>
  <si>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</si>
  <si>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</si>
  <si>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</si>
  <si>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</si>
  <si>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</si>
  <si>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</si>
  <si>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</si>
  <si>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</si>
  <si>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</si>
  <si>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</si>
  <si>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</si>
  <si>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</si>
  <si>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</si>
  <si>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</si>
  <si>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</si>
  <si>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</si>
  <si>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</si>
  <si>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</si>
  <si>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</si>
  <si>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</si>
  <si>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</si>
  <si>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</si>
  <si>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</si>
  <si>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</si>
  <si>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</si>
  <si>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</si>
  <si>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</si>
  <si>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</si>
  <si>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</si>
  <si>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</si>
  <si>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</si>
  <si>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</si>
  <si>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</si>
  <si>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</si>
  <si>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</si>
  <si>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</si>
  <si>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</si>
  <si>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</si>
  <si>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</si>
  <si>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</si>
  <si>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</si>
  <si>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</si>
  <si>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</si>
  <si>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</si>
  <si>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</si>
  <si>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</si>
  <si>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</si>
  <si>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</si>
  <si>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</si>
  <si>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</si>
  <si>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</si>
  <si>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</si>
  <si>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</si>
  <si>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</si>
  <si>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</si>
  <si>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</si>
  <si>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</si>
  <si>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</si>
  <si>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</si>
  <si>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</si>
  <si>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</si>
  <si>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</si>
  <si>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</si>
  <si>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</si>
  <si>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</si>
  <si>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</si>
  <si>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</si>
  <si>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</si>
  <si>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</si>
  <si>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</si>
  <si>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</si>
  <si>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</si>
  <si>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</si>
  <si>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</si>
  <si>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</si>
  <si>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</si>
  <si>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</si>
  <si>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</si>
  <si>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</si>
  <si>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</si>
  <si>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</si>
  <si>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</si>
  <si>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</si>
  <si>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</si>
  <si>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</si>
  <si>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</si>
  <si>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</si>
  <si>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</si>
  <si>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</si>
  <si>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</si>
  <si>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</si>
  <si>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</si>
  <si>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</si>
  <si>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</si>
  <si>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</si>
  <si>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</si>
  <si>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</si>
  <si>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</si>
  <si>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</si>
  <si>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</si>
  <si>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</si>
  <si>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</si>
  <si>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</si>
  <si>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</si>
  <si>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</si>
  <si>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</si>
  <si>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</si>
  <si>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</si>
  <si>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</si>
  <si>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</si>
  <si>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</si>
  <si>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</si>
  <si>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</si>
  <si>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</si>
  <si>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</si>
  <si>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</si>
  <si>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</si>
  <si>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</si>
  <si>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</si>
  <si>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</si>
  <si>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</si>
  <si>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</si>
  <si>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</si>
  <si>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</si>
  <si>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</si>
  <si>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</si>
  <si>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</si>
  <si>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</si>
  <si>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</si>
  <si>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</si>
  <si>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</si>
  <si>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</si>
  <si>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</si>
  <si>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</si>
  <si>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</si>
  <si>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</si>
  <si>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</si>
  <si>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</si>
  <si>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</si>
  <si>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</si>
  <si>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</si>
  <si>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</si>
  <si>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</si>
  <si>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</si>
  <si>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</si>
  <si>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</si>
  <si>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</si>
  <si>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</si>
  <si>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</si>
  <si>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</si>
  <si>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</si>
  <si>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</si>
  <si>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</si>
  <si>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</si>
  <si>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</si>
  <si>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</si>
  <si>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</si>
  <si>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</si>
  <si>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</si>
  <si>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</si>
  <si>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</si>
  <si>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</si>
  <si>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</si>
  <si>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</si>
  <si>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</si>
  <si>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</si>
  <si>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</si>
  <si>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</si>
  <si>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</si>
  <si>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</si>
  <si>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</si>
  <si>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</si>
  <si>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</si>
  <si>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</si>
  <si>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</si>
  <si>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</si>
  <si>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</si>
  <si>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</si>
  <si>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</si>
  <si>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</si>
  <si>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</si>
  <si>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</si>
  <si>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</si>
  <si>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</si>
  <si>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</si>
  <si>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</si>
  <si>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</si>
  <si>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</si>
  <si>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</si>
  <si>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</si>
  <si>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</si>
  <si>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</si>
  <si>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</si>
  <si>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</si>
  <si>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</si>
  <si>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</si>
  <si>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</si>
  <si>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</si>
  <si>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</si>
  <si>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</si>
  <si>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</si>
  <si>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</si>
  <si>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</si>
  <si>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</si>
  <si>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</si>
  <si>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</si>
  <si>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</si>
  <si>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</si>
  <si>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</si>
  <si>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</si>
  <si>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</si>
  <si>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</si>
  <si>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</si>
  <si>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</si>
  <si>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</si>
  <si>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</si>
  <si>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</si>
  <si>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</si>
  <si>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</si>
  <si>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</si>
  <si>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</si>
  <si>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</si>
  <si>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</si>
  <si>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</si>
  <si>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</si>
  <si>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</si>
  <si>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</si>
  <si>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</si>
  <si>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</si>
  <si>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</si>
  <si>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</si>
  <si>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</si>
  <si>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</si>
  <si>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</si>
  <si>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</si>
  <si>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</si>
  <si>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</si>
  <si>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</si>
  <si>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</si>
  <si>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</si>
  <si>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</si>
  <si>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</si>
  <si>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</si>
  <si>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</si>
  <si>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</si>
  <si>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</si>
  <si>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</si>
  <si>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</si>
  <si>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</si>
  <si>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</si>
  <si>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</si>
  <si>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</si>
  <si>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</si>
  <si>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</si>
  <si>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</si>
  <si>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</si>
  <si>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</si>
  <si>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</si>
  <si>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</si>
  <si>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</si>
  <si>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</si>
  <si>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</si>
  <si>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</si>
  <si>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</si>
  <si>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</si>
  <si>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</si>
  <si>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</si>
  <si>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</si>
  <si>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</si>
  <si>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</si>
  <si>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</si>
  <si>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</si>
  <si>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</si>
  <si>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</si>
  <si>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</si>
  <si>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</si>
  <si>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</si>
  <si>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</si>
  <si>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</si>
  <si>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</si>
  <si>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</si>
  <si>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</si>
  <si>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</si>
  <si>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</si>
  <si>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</si>
  <si>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</si>
  <si>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</si>
  <si>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</si>
  <si>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</si>
  <si>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</si>
  <si>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</si>
  <si>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</si>
  <si>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</si>
  <si>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</si>
  <si>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</si>
  <si>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</si>
  <si>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</si>
  <si>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</si>
  <si>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</si>
  <si>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07:54, aguarda autorização CCO, autorizado 11:46, em deslocamento para descarga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</si>
  <si>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</si>
  <si>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</si>
  <si>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</si>
  <si>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</si>
  <si>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</si>
  <si>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</si>
  <si>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</si>
  <si>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</si>
  <si>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</si>
  <si>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</t>
  </si>
  <si>
    <t>MC1 08:22, autorizado 09:49, em inspeção a TIN</t>
  </si>
  <si>
    <t xml:space="preserve">Em ronda </t>
  </si>
  <si>
    <t xml:space="preserve">Carlos </t>
  </si>
  <si>
    <t>Equipe pronta 7h, em intervalo 07:35 até 17:35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</si>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</sst>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zoomScaleNormal="100" workbookViewId="0">
      <pane xSplit="6" topLeftCell="BF1" activePane="topRight" state="frozen"/>
      <selection pane="topRight" activeCell="BN87" sqref="BN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1444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1445</v>
      </c>
      <c r="BK85" s="14" t="s">
        <v>1445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1446</v>
      </c>
      <c r="BK87" s="14" t="s">
        <v>1446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1446</v>
      </c>
      <c r="BK88" s="14" t="s">
        <v>1446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1448</v>
      </c>
      <c r="BK92" s="14" t="s">
        <v>1449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1450</v>
      </c>
      <c r="BK94" s="14" t="s">
        <v>1450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 t="str">
        <f>IF(D96="","*",IFERROR(IF(ISODD(COUNT(AS96:AX98)),"ERRO",SUM((AT96-AS96),(AV96-AU96),(AX96-AW96))),"ERRO"))</f>
        <v>ERRO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1451</v>
      </c>
      <c r="BK96" s="14" t="s">
        <v>1452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e">
        <f t="shared" si="8"/>
        <v>#VALUE!</v>
      </c>
      <c r="BR96" s="15" t="e">
        <f t="shared" si="9"/>
        <v>#VALUE!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1453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ERRO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1454</v>
      </c>
      <c r="BK97" s="14" t="s">
        <v>1455</v>
      </c>
      <c r="BL97" s="13"/>
      <c r="BM97" s="12"/>
      <c r="BN97" s="12"/>
      <c r="BO97" s="130"/>
      <c r="BP97" s="14"/>
      <c r="BQ97" s="10" t="e">
        <f t="shared" si="8"/>
        <v>#VALUE!</v>
      </c>
      <c r="BR97" s="15" t="e">
        <f t="shared" si="9"/>
        <v>#VALUE!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1456</v>
      </c>
      <c r="BK98" s="14" t="s">
        <v>1457</v>
      </c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1458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1459</v>
      </c>
      <c r="BK99" s="14" t="s">
        <v>1459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1460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1461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1462</v>
      </c>
      <c r="W106" s="135" t="s">
        <v>1463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1464</v>
      </c>
      <c r="I107" s="135" t="s">
        <v>1464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/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277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1465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277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1466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6" operator="equal">
      <formula>"ERRO"</formula>
    </cfRule>
  </conditionalFormatting>
  <conditionalFormatting sqref="X4 Y1:Z5 Y8:Z777">
    <cfRule type="cellIs" dxfId="123" priority="18485" operator="equal">
      <formula>"OPORTUNIDADE"</formula>
    </cfRule>
  </conditionalFormatting>
  <conditionalFormatting sqref="AZ6:AZ777">
    <cfRule type="expression" dxfId="122" priority="18480">
      <formula>$BU6=1</formula>
    </cfRule>
  </conditionalFormatting>
  <conditionalFormatting sqref="BQ6:BQ777">
    <cfRule type="cellIs" dxfId="121" priority="18491" operator="equal">
      <formula>"Produção e Intervalo"</formula>
    </cfRule>
    <cfRule type="cellIs" dxfId="120" priority="18492" operator="equal">
      <formula>"Aderente"</formula>
    </cfRule>
    <cfRule type="cellIs" dxfId="119" priority="18493" operator="equal">
      <formula>"Intervalo"</formula>
    </cfRule>
    <cfRule type="cellIs" dxfId="118" priority="18494" operator="equal">
      <formula>"Produção"</formula>
    </cfRule>
    <cfRule type="cellIs" dxfId="117" priority="18495" operator="equal">
      <formula>"ERRO"</formula>
    </cfRule>
  </conditionalFormatting>
  <conditionalFormatting sqref="BR6:BS777">
    <cfRule type="cellIs" dxfId="116" priority="18473" operator="equal">
      <formula>"*"</formula>
    </cfRule>
    <cfRule type="cellIs" dxfId="115" priority="18474" operator="greaterThanOrEqual">
      <formula>1</formula>
    </cfRule>
    <cfRule type="cellIs" dxfId="114" priority="18475" operator="lessThan">
      <formula>1</formula>
    </cfRule>
  </conditionalFormatting>
  <conditionalFormatting sqref="Y8:Z777">
    <cfRule type="cellIs" dxfId="113" priority="18421" operator="equal">
      <formula>"NÃO"</formula>
    </cfRule>
    <cfRule type="cellIs" dxfId="112" priority="18422" operator="equal">
      <formula>"SIM"</formula>
    </cfRule>
  </conditionalFormatting>
  <conditionalFormatting sqref="Y1047840:Y1048576">
    <cfRule type="cellIs" dxfId="111" priority="18302" operator="equal">
      <formula>"OPORTUNIDADE"</formula>
    </cfRule>
  </conditionalFormatting>
  <conditionalFormatting sqref="Y1047840:Y1048576">
    <cfRule type="cellIs" dxfId="110" priority="18300" operator="equal">
      <formula>"NÃO"</formula>
    </cfRule>
    <cfRule type="cellIs" dxfId="109" priority="18301" operator="equal">
      <formula>"SIM"</formula>
    </cfRule>
  </conditionalFormatting>
  <conditionalFormatting sqref="Y6:Y7">
    <cfRule type="cellIs" dxfId="108" priority="22" operator="equal">
      <formula>"OPORTUNIDADE"</formula>
    </cfRule>
  </conditionalFormatting>
  <conditionalFormatting sqref="Y6:Y7">
    <cfRule type="cellIs" dxfId="107" priority="20" operator="equal">
      <formula>"NÃO"</formula>
    </cfRule>
    <cfRule type="cellIs" dxfId="106" priority="21" operator="equal">
      <formula>"SIM"</formula>
    </cfRule>
  </conditionalFormatting>
  <conditionalFormatting sqref="BK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3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8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8">
      <iconSet showValue="0">
        <cfvo type="percent" val="0"/>
        <cfvo type="num" val="1"/>
        <cfvo type="num" val="1" gte="0"/>
      </iconSet>
    </cfRule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1467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1468</v>
      </c>
      <c r="E3" s="186" t="s">
        <v>1469</v>
      </c>
      <c r="F3" s="186" t="s">
        <v>1470</v>
      </c>
      <c r="G3" s="186" t="s">
        <v>1471</v>
      </c>
      <c r="H3" s="186" t="s">
        <v>1472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1474</v>
      </c>
      <c r="D12" s="187">
        <v>9049</v>
      </c>
      <c r="E12" s="188">
        <v>46044</v>
      </c>
      <c r="F12" s="190" t="s">
        <v>1475</v>
      </c>
      <c r="G12" s="187" t="s">
        <v>1476</v>
      </c>
      <c r="H12" s="187"/>
    </row>
    <row r="13" spans="3:8">
      <c r="C13" s="187" t="s">
        <v>1474</v>
      </c>
      <c r="D13" s="187">
        <v>9044</v>
      </c>
      <c r="E13" s="188">
        <v>46044</v>
      </c>
      <c r="F13" s="190" t="s">
        <v>1477</v>
      </c>
      <c r="G13" s="187" t="s">
        <v>1478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1479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1479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1480</v>
      </c>
      <c r="C2" s="83" t="s">
        <v>1195</v>
      </c>
      <c r="D2" s="83" t="s">
        <v>1197</v>
      </c>
      <c r="E2" s="83" t="s">
        <v>1481</v>
      </c>
      <c r="F2" s="83" t="s">
        <v>1482</v>
      </c>
      <c r="G2" s="83" t="s">
        <v>1483</v>
      </c>
      <c r="H2" s="83" t="s">
        <v>1484</v>
      </c>
      <c r="I2" s="83" t="s">
        <v>1485</v>
      </c>
      <c r="J2" s="83" t="s">
        <v>1486</v>
      </c>
      <c r="K2" s="109" t="s">
        <v>1487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>
      <selection activeCell="G909" sqref="G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1488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1489</v>
      </c>
      <c r="B2" s="91" t="s">
        <v>1490</v>
      </c>
      <c r="C2" s="91" t="s">
        <v>7</v>
      </c>
      <c r="D2" s="92" t="s">
        <v>1210</v>
      </c>
      <c r="E2" s="92" t="s">
        <v>365</v>
      </c>
      <c r="F2" s="92" t="s">
        <v>1491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1492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FERRONORTE</v>
      </c>
      <c r="E99" s="96" t="str">
        <f>IF(FN_MC!T101="","*",FN_MC!T101)</f>
        <v>TGR-TRO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TBS-TAL</v>
      </c>
      <c r="L99" s="196" t="str">
        <f>IF(FN_MC!N101="","*",FN_MC!N101)</f>
        <v>TBS671</v>
      </c>
      <c r="M99" s="97">
        <f>IF(FN_MC!J101="","*",FN_MC!J101)</f>
        <v>98</v>
      </c>
      <c r="N99" s="183">
        <f>IF(FN_MC!K101="","*",FN_MC!K101)</f>
        <v>665.9</v>
      </c>
      <c r="O99" s="183">
        <f>IF(FN_MC!L101="","*",FN_MC!L101)</f>
        <v>664</v>
      </c>
      <c r="P99" s="107">
        <f>IF(FN_MC!O101="","*",FN_MC!O101)</f>
        <v>0.4375</v>
      </c>
      <c r="Q99" s="107">
        <f>IF(FN_MC!P101="","*",FN_MC!P101)</f>
        <v>0.125</v>
      </c>
      <c r="R99" s="96" t="str">
        <f>IF(FN_MC!Q101="","*",CONCATENATE(FN_MC!Q101," ",FN_MC!R101))</f>
        <v>1560 M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IF(FN_MC!Y107="","*",FN_MC!Y107)</f>
        <v>*</v>
      </c>
      <c r="B105" s="95" t="str">
        <f>IF(FN_MC!X107="","*",FN_MC!X107)</f>
        <v>Oportunidade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W50</v>
      </c>
      <c r="H105" s="96" t="str">
        <f>IF(FN_MC!F107="","*",FN_MC!F107)</f>
        <v>MODERNIZAÇÃO - PEDRA - DESCARGA</v>
      </c>
      <c r="I105" s="96" t="str">
        <f>IF(FN_MC!H107="","*",FN_MC!H107)</f>
        <v xml:space="preserve">TCS2 </v>
      </c>
      <c r="J105" s="96" t="str">
        <f>IF(FN_MC!I107="","*",FN_MC!I107)</f>
        <v xml:space="preserve">TCS2 </v>
      </c>
      <c r="K105" s="96" t="str">
        <f>IF(FN_MC!M107="","*",FN_MC!M107)</f>
        <v>TVI-TJA</v>
      </c>
      <c r="L105" s="196">
        <f>IF(FN_MC!N107="","*",FN_MC!N107)</f>
        <v>239251</v>
      </c>
      <c r="M105" s="97">
        <f>IF(FN_MC!J107="","*",FN_MC!J107)</f>
        <v>74</v>
      </c>
      <c r="N105" s="183">
        <f>IF(FN_MC!K107="","*",FN_MC!K107)</f>
        <v>250</v>
      </c>
      <c r="O105" s="183">
        <f>IF(FN_MC!L107="","*",FN_MC!L107)</f>
        <v>239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15 VAGÕES</v>
      </c>
      <c r="S105" s="96" t="str">
        <f>IF(FN_MC!V107="","*",FN_MC!V107)</f>
        <v>Augusto/ Efraim</v>
      </c>
      <c r="T105" s="96" t="str">
        <f>IF(FN_MC!W107="","*",FN_MC!W107)</f>
        <v xml:space="preserve">Descarga de pedra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TAPK35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>
        <f>IF(FN_MC!L108="","*",FN_MC!L108)</f>
        <v>26.818999999999999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>Execução de solda - Condicionado a temperatura (retirada de restrição)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 (retirada de restrição)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1493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1494</v>
      </c>
      <c r="C4" s="191" t="s">
        <v>1495</v>
      </c>
      <c r="D4" s="191" t="s">
        <v>1496</v>
      </c>
      <c r="E4" s="191" t="s">
        <v>1497</v>
      </c>
      <c r="F4" s="191" t="s">
        <v>365</v>
      </c>
      <c r="G4" s="191" t="s">
        <v>1498</v>
      </c>
    </row>
    <row r="5" spans="2:7">
      <c r="B5" s="192" t="s">
        <v>1499</v>
      </c>
      <c r="C5" s="192">
        <v>309525</v>
      </c>
      <c r="D5" s="192" t="s">
        <v>1500</v>
      </c>
      <c r="E5" s="192" t="s">
        <v>249</v>
      </c>
      <c r="F5" s="192" t="s">
        <v>1501</v>
      </c>
      <c r="G5" s="193">
        <v>46296</v>
      </c>
    </row>
    <row r="6" spans="2:7">
      <c r="B6" s="192" t="s">
        <v>1502</v>
      </c>
      <c r="C6" s="192">
        <v>257410</v>
      </c>
      <c r="D6" s="192" t="s">
        <v>1503</v>
      </c>
      <c r="E6" s="192" t="s">
        <v>249</v>
      </c>
      <c r="F6" s="192" t="s">
        <v>1501</v>
      </c>
      <c r="G6" s="193"/>
    </row>
    <row r="7" spans="2:7">
      <c r="B7" s="192" t="s">
        <v>1462</v>
      </c>
      <c r="C7" s="192">
        <v>256875</v>
      </c>
      <c r="D7" s="192" t="s">
        <v>1504</v>
      </c>
      <c r="E7" s="192" t="s">
        <v>249</v>
      </c>
      <c r="F7" s="192" t="s">
        <v>1501</v>
      </c>
      <c r="G7" s="193">
        <v>46296</v>
      </c>
    </row>
    <row r="8" spans="2:7">
      <c r="B8" s="192" t="s">
        <v>1505</v>
      </c>
      <c r="C8" s="192">
        <v>257278</v>
      </c>
      <c r="D8" s="192" t="s">
        <v>1506</v>
      </c>
      <c r="E8" s="192" t="s">
        <v>240</v>
      </c>
      <c r="F8" s="192" t="s">
        <v>1507</v>
      </c>
      <c r="G8" s="193">
        <v>46235</v>
      </c>
    </row>
    <row r="9" spans="2:7">
      <c r="B9" s="192" t="s">
        <v>1508</v>
      </c>
      <c r="C9" s="192">
        <v>261794</v>
      </c>
      <c r="D9" s="192" t="s">
        <v>1509</v>
      </c>
      <c r="E9" s="192" t="s">
        <v>240</v>
      </c>
      <c r="F9" s="192" t="s">
        <v>1507</v>
      </c>
      <c r="G9" s="193">
        <v>46082</v>
      </c>
    </row>
    <row r="10" spans="2:7">
      <c r="B10" s="192" t="s">
        <v>1510</v>
      </c>
      <c r="C10" s="192">
        <v>257033</v>
      </c>
      <c r="D10" s="192" t="s">
        <v>1511</v>
      </c>
      <c r="E10" s="192" t="s">
        <v>240</v>
      </c>
      <c r="F10" s="192" t="s">
        <v>479</v>
      </c>
      <c r="G10" s="192" t="s">
        <v>1512</v>
      </c>
    </row>
    <row r="11" spans="2:7">
      <c r="B11" s="192" t="s">
        <v>1513</v>
      </c>
      <c r="C11" s="192">
        <v>396578</v>
      </c>
      <c r="D11" s="192" t="s">
        <v>1514</v>
      </c>
      <c r="E11" s="192" t="s">
        <v>240</v>
      </c>
      <c r="F11" s="192" t="s">
        <v>479</v>
      </c>
      <c r="G11" s="192" t="s">
        <v>1512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1515</v>
      </c>
      <c r="D5" s="270"/>
      <c r="E5" s="270"/>
      <c r="F5" s="270"/>
      <c r="G5" s="270"/>
      <c r="H5" s="270"/>
      <c r="I5" s="270"/>
      <c r="J5" s="271"/>
      <c r="K5" s="272" t="s">
        <v>1516</v>
      </c>
      <c r="L5" s="273"/>
      <c r="M5" s="273"/>
      <c r="N5" s="273"/>
      <c r="O5" s="274" t="s">
        <v>1517</v>
      </c>
      <c r="P5" s="275"/>
      <c r="Q5" s="276"/>
    </row>
    <row r="6" spans="1:17" s="81" customFormat="1" ht="15.75" customHeight="1">
      <c r="A6" s="75" t="s">
        <v>1491</v>
      </c>
      <c r="B6" s="82" t="s">
        <v>1490</v>
      </c>
      <c r="C6" s="83" t="s">
        <v>1210</v>
      </c>
      <c r="D6" s="84" t="s">
        <v>1211</v>
      </c>
      <c r="E6" s="83" t="s">
        <v>1518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1519</v>
      </c>
      <c r="M6" s="116" t="s">
        <v>29</v>
      </c>
      <c r="N6" s="117" t="s">
        <v>1205</v>
      </c>
      <c r="O6" s="165" t="s">
        <v>1248</v>
      </c>
      <c r="P6" s="128"/>
      <c r="Q6" s="139" t="s">
        <v>1520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14h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 xml:space="preserve">MC1 07:54, aguarda autorização CCO, autorizado 11:46, em deslocamento para descarga 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 xml:space="preserve">Em ronda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2026-02-10T17:55:53Z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