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95" documentId="120_S{118792C3-22EF-5104-A093-F22BFE3913F3}" xr6:coauthVersionLast="47" xr6:coauthVersionMax="47" xr10:uidLastSave="{3A120AC5-5C64-4660-8A96-101FE963FAD8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<sst xmlns="http://schemas.openxmlformats.org/spreadsheetml/2006/main" count="6478" uniqueCount="1438">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</sst>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W1" activePane="topRight" state="frozen"/>
      <selection pane="topRight" activeCell="Y184" sqref="Y1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147" t="str">
        <f>D166&amp;B166</f>
        <v>E14</v>
      </c>
      <c r="B166" s="155"/>
      <c r="C166" s="156" t="str">
        <f>IF(BS_CONTROLE[[#This Row],[DATA]]="","",WEEKNUM(BS_CONTROLE[[#This Row],[DATA]]))</f>
        <v/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 t="s">
        <v>522</v>
      </c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1408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1409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1410</v>
      </c>
      <c r="N182" s="141" t="s">
        <v>1411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1412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1413</v>
      </c>
      <c r="N183" s="141" t="s">
        <v>1414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1415</v>
      </c>
      <c r="W183" s="117" t="s">
        <v>1416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1417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B1" workbookViewId="0">
      <selection activeCell="B144" sqref="B14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1418</v>
      </c>
      <c r="V1" s="294"/>
      <c r="W1" s="294"/>
    </row>
    <row r="2" spans="1:23" s="91" customFormat="1">
      <c r="A2" s="94" t="s">
        <v>1419</v>
      </c>
      <c r="B2" s="94" t="s">
        <v>1420</v>
      </c>
      <c r="C2" s="94" t="s">
        <v>508</v>
      </c>
      <c r="D2" s="95" t="s">
        <v>1062</v>
      </c>
      <c r="E2" s="95" t="s">
        <v>1063</v>
      </c>
      <c r="F2" s="95" t="s">
        <v>1421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1422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 t="str">
        <f>IF(SP_NORTE!B166="","*",SP_NORTE!B166)</f>
        <v>*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 t="str">
        <f ca="1">_xlfn.XLOOKUP(G177&amp;$U$2,BS_CONTROLE[CHAVE],BS_CONTROLE[Quantidade_11],"-")</f>
        <v>-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1424</v>
      </c>
      <c r="D5" s="296"/>
      <c r="E5" s="296"/>
      <c r="F5" s="296"/>
      <c r="G5" s="296"/>
      <c r="H5" s="296"/>
      <c r="I5" s="296"/>
      <c r="J5" s="297"/>
      <c r="K5" s="298" t="s">
        <v>1425</v>
      </c>
      <c r="L5" s="299"/>
      <c r="M5" s="299"/>
      <c r="N5" s="299"/>
      <c r="O5" s="300" t="s">
        <v>1426</v>
      </c>
      <c r="P5" s="301"/>
    </row>
    <row r="6" spans="1:16" s="81" customFormat="1" ht="15" customHeight="1">
      <c r="A6" s="73" t="s">
        <v>1421</v>
      </c>
      <c r="B6" s="82" t="s">
        <v>1420</v>
      </c>
      <c r="C6" s="83" t="s">
        <v>1062</v>
      </c>
      <c r="D6" s="84" t="s">
        <v>1063</v>
      </c>
      <c r="E6" s="83" t="s">
        <v>1427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1428</v>
      </c>
      <c r="M6" s="87" t="s">
        <v>708</v>
      </c>
      <c r="N6" s="88" t="s">
        <v>1057</v>
      </c>
      <c r="O6" s="204" t="s">
        <v>1100</v>
      </c>
      <c r="P6" s="149" t="s">
        <v>1429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1430</v>
      </c>
      <c r="C2" s="134" t="s">
        <v>1047</v>
      </c>
      <c r="D2" s="83" t="s">
        <v>1049</v>
      </c>
      <c r="E2" s="83" t="s">
        <v>1431</v>
      </c>
      <c r="F2" s="111" t="s">
        <v>1432</v>
      </c>
      <c r="G2" s="83" t="s">
        <v>1433</v>
      </c>
      <c r="H2" s="83" t="s">
        <v>1434</v>
      </c>
      <c r="I2" s="83" t="s">
        <v>1435</v>
      </c>
      <c r="J2" s="83" t="s">
        <v>1436</v>
      </c>
      <c r="K2" s="85" t="s">
        <v>1437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2025-11-10T20:07:23Z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