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" documentId="8_{C16AF0B1-DE6F-4D81-B6CC-DB7BBC320B89}" xr6:coauthVersionLast="47" xr6:coauthVersionMax="47" xr10:uidLastSave="{B86304E4-20F9-4097-955E-BE93D608B3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K600" i="15"/>
  <c r="L600" i="15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K601" i="15"/>
  <c r="L601" i="15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K602" i="15"/>
  <c r="L602" i="15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K603" i="15"/>
  <c r="L603" i="15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K605" i="15"/>
  <c r="L605" i="15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K606" i="15"/>
  <c r="L606" i="15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K607" i="15"/>
  <c r="L607" i="15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K609" i="15"/>
  <c r="L609" i="15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K610" i="15"/>
  <c r="L610" i="15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K611" i="15"/>
  <c r="L611" i="15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K613" i="15"/>
  <c r="L613" i="15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K616" i="15"/>
  <c r="L616" i="15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<sst xmlns="http://schemas.openxmlformats.org/spreadsheetml/2006/main" count="12758" uniqueCount="1968">
  <si>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</si>
  <si>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</si>
  <si>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</si>
  <si>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</si>
  <si>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</si>
  <si>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</si>
  <si>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</si>
  <si>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</si>
  <si>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</si>
  <si>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</si>
  <si>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</si>
  <si>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</si>
  <si>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</si>
  <si>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</si>
  <si>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</si>
  <si>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</si>
  <si>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</si>
  <si>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</si>
  <si>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</si>
  <si>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</si>
  <si>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</si>
  <si>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</si>
  <si>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</si>
  <si>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</si>
  <si>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</si>
  <si>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</si>
  <si>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</si>
  <si>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</si>
  <si>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</si>
  <si>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</si>
  <si>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</si>
  <si>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</si>
  <si>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</si>
  <si>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</si>
  <si>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</si>
  <si>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</si>
  <si>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</si>
  <si>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</si>
  <si>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</si>
  <si>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</si>
  <si>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</si>
  <si>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</si>
  <si>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</si>
  <si>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</si>
  <si>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</si>
  <si>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</si>
  <si>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</si>
  <si>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</si>
  <si>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</si>
  <si>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</si>
  <si>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</si>
  <si>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</si>
  <si>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</si>
  <si>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</si>
  <si>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</si>
  <si>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</si>
  <si>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</si>
  <si>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</si>
  <si>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</si>
  <si>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</si>
  <si>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</si>
  <si>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</si>
  <si>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</si>
  <si>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</si>
  <si>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</si>
  <si>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</si>
  <si>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</si>
  <si>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</si>
  <si>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</si>
  <si>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</si>
  <si>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</si>
  <si>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</si>
  <si>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</si>
  <si>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</si>
  <si>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</si>
  <si>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</si>
  <si>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</si>
  <si>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</si>
  <si>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</si>
  <si>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</si>
  <si>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</si>
  <si>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</si>
  <si>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</si>
  <si>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</si>
  <si>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</si>
  <si>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</si>
  <si>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</si>
  <si>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</si>
  <si>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</si>
  <si>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</si>
  <si>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</si>
  <si>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</si>
  <si>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</si>
  <si>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</si>
  <si>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</si>
  <si>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</si>
  <si>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</si>
  <si>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</si>
  <si>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</si>
  <si>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</si>
  <si>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</si>
  <si>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</si>
  <si>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</si>
  <si>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</si>
  <si>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</si>
  <si>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</si>
  <si>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</si>
  <si>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</si>
  <si>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</si>
  <si>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</si>
  <si>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</si>
  <si>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</si>
  <si>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</si>
  <si>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</si>
  <si>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</si>
  <si>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</si>
  <si>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</si>
  <si>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</si>
  <si>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</si>
  <si>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</si>
  <si>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</si>
  <si>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</si>
  <si>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</si>
  <si>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</si>
  <si>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</si>
  <si>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</si>
  <si>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</si>
  <si>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</si>
  <si>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</si>
  <si>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</si>
  <si>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</si>
  <si>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</si>
  <si>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</si>
  <si>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</si>
  <si>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</si>
  <si>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</si>
  <si>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</si>
  <si>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</si>
  <si>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</si>
  <si>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</si>
  <si>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</si>
  <si>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</si>
  <si>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</si>
  <si>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</si>
  <si>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</si>
  <si>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</si>
  <si>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</si>
  <si>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</si>
  <si>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</si>
  <si>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</si>
  <si>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</si>
  <si>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</si>
  <si>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</si>
  <si>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</si>
  <si>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</si>
  <si>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</si>
  <si>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</si>
  <si>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</si>
  <si>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</si>
  <si>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</si>
  <si>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</si>
  <si>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</si>
  <si>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</si>
  <si>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</si>
  <si>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</si>
  <si>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</si>
  <si>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</si>
  <si>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</si>
  <si>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</si>
  <si>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</si>
  <si>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</si>
  <si>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</si>
  <si>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</si>
  <si>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</si>
  <si>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</si>
  <si>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</si>
  <si>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</si>
  <si>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</si>
  <si>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</si>
  <si>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</si>
  <si>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</si>
  <si>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</si>
  <si>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</si>
  <si>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</si>
  <si>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</si>
  <si>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</si>
  <si>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</si>
  <si>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</si>
  <si>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</si>
  <si>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</si>
  <si>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</si>
  <si>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</si>
  <si>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</si>
  <si>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</si>
  <si>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</si>
  <si>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</si>
  <si>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</si>
  <si>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</si>
  <si>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</si>
  <si>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</si>
  <si>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</si>
  <si>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</si>
  <si>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</si>
  <si>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</si>
  <si>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</si>
  <si>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</si>
  <si>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</si>
  <si>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</si>
  <si>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</si>
  <si>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</si>
  <si>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</si>
  <si>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</si>
  <si>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</si>
  <si>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</si>
  <si>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</si>
  <si>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</si>
  <si>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</si>
  <si>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</si>
  <si>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</si>
  <si>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</si>
  <si>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</si>
  <si>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</si>
  <si>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</si>
  <si>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</si>
  <si>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</si>
  <si>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</si>
  <si>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</si>
  <si>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</si>
  <si>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</si>
  <si>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</si>
  <si>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</si>
  <si>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</si>
  <si>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</si>
  <si>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</si>
  <si>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</si>
  <si>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</si>
  <si>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</si>
  <si>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</si>
  <si>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</si>
  <si>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</si>
  <si>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</si>
  <si>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</si>
  <si>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</si>
  <si>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</si>
  <si>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</si>
  <si>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</si>
  <si>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</si>
  <si>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</si>
  <si>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</si>
  <si>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</si>
  <si>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</si>
  <si>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</si>
  <si>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</si>
  <si>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</si>
  <si>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</si>
  <si>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</si>
  <si>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</si>
  <si>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</si>
  <si>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</si>
  <si>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</si>
  <si>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</si>
  <si>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</si>
  <si>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</si>
  <si>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</si>
  <si>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</si>
  <si>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</si>
  <si>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</si>
  <si>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</si>
  <si>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</si>
  <si>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</si>
  <si>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</si>
  <si>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</si>
  <si>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</si>
  <si>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</si>
  <si>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</si>
  <si>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</si>
  <si>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</si>
  <si>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</si>
  <si>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</si>
  <si>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</si>
  <si>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</si>
  <si>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</si>
  <si>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</si>
  <si>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</si>
  <si>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</si>
  <si>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</si>
  <si>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</si>
  <si>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</si>
  <si>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</si>
  <si>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</si>
  <si>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</si>
  <si>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</si>
  <si>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</si>
  <si>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</si>
  <si>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</si>
  <si>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</si>
  <si>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</si>
  <si>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</si>
  <si>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</si>
  <si>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</si>
  <si>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</si>
  <si>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</si>
  <si>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</si>
  <si>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</si>
  <si>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</si>
  <si>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</si>
  <si>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</si>
  <si>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</si>
  <si>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</si>
  <si>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</si>
  <si>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</si>
  <si>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</si>
  <si>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</si>
  <si>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</si>
  <si>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</si>
  <si>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</si>
  <si>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</si>
  <si>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</si>
  <si>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</si>
  <si>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</si>
  <si>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</si>
  <si>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</si>
  <si>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</si>
  <si>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</si>
  <si>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</si>
  <si>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</si>
  <si>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</si>
  <si>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</si>
  <si>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</si>
  <si>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</si>
  <si>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</si>
  <si>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</si>
  <si>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</si>
  <si>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</si>
  <si>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</si>
  <si>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</si>
  <si>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</si>
  <si>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</si>
  <si>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</si>
  <si>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</si>
  <si>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</si>
  <si>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</si>
  <si>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</si>
  <si>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</si>
  <si>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</si>
  <si>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</si>
  <si>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</si>
  <si>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</si>
  <si>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</si>
  <si>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</si>
  <si>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</si>
  <si>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</si>
  <si>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</si>
  <si>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</si>
  <si>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</si>
  <si>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</si>
  <si>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</si>
  <si>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</si>
  <si>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</si>
  <si>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</si>
  <si>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</si>
  <si>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</si>
  <si>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</si>
  <si>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</si>
  <si>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</si>
  <si>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</si>
  <si>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</si>
  <si>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</si>
  <si>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</si>
  <si>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</si>
  <si>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</si>
  <si>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</si>
  <si>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</si>
  <si>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</si>
  <si>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</si>
  <si>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</si>
  <si>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</si>
  <si>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</si>
  <si>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</si>
  <si>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</si>
  <si>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</si>
  <si>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</si>
  <si>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</si>
  <si>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</si>
  <si>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</si>
  <si>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</si>
  <si>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</si>
  <si>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</si>
  <si>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</si>
  <si>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</si>
  <si>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</si>
  <si>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</si>
  <si>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</si>
  <si>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</si>
  <si>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</si>
  <si>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</si>
  <si>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</si>
  <si>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</si>
  <si>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</si>
  <si>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</si>
  <si>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</si>
  <si>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</si>
  <si>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</si>
  <si>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</si>
  <si>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</si>
  <si>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</si>
  <si>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</si>
  <si>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</si>
  <si>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</si>
  <si>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</si>
  <si>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</si>
  <si>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</si>
  <si>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</si>
  <si>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</si>
  <si>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</si>
  <si>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</si>
  <si>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</si>
  <si>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</si>
  <si>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</si>
  <si>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</si>
  <si>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</si>
  <si>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</si>
  <si>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</si>
  <si>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</si>
  <si>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</si>
  <si>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</si>
  <si>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</si>
  <si>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</si>
  <si>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</si>
  <si>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</si>
  <si>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</si>
  <si>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</si>
  <si>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</si>
  <si>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</si>
  <si>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</si>
  <si>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</si>
  <si>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</si>
  <si>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</si>
  <si>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</si>
  <si>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</si>
  <si>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</si>
  <si>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</si>
  <si>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</si>
  <si>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</si>
  <si>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</si>
  <si>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</si>
  <si>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</si>
  <si>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</si>
  <si>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</si>
  <si>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</si>
  <si>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</si>
  <si>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</si>
  <si>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</si>
  <si>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</si>
  <si>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</si>
  <si>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</si>
  <si>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</si>
  <si>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</si>
  <si>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</si>
  <si>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</si>
  <si>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</si>
  <si>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</si>
  <si>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</si>
  <si>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</si>
  <si>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</si>
  <si>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</si>
  <si>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</si>
  <si>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</si>
  <si>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</si>
  <si>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</si>
  <si>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</si>
  <si>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</si>
  <si>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</si>
  <si>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</si>
  <si>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</si>
  <si>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</si>
  <si>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</si>
  <si>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</si>
  <si>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</si>
  <si>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</si>
  <si>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</si>
  <si>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</si>
  <si>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</si>
  <si>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</si>
  <si>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</si>
  <si>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</si>
  <si>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</si>
  <si>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</si>
  <si>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</si>
  <si>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</si>
  <si>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</si>
  <si>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</si>
  <si>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</si>
  <si>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</si>
  <si>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</si>
  <si>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</si>
  <si>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</si>
  <si>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</si>
  <si>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</si>
  <si>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</si>
  <si>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</si>
  <si>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</si>
  <si>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</si>
  <si>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</si>
  <si>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</si>
  <si>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</si>
  <si>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</si>
  <si>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</si>
  <si>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</si>
  <si>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</si>
  <si>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</si>
  <si>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</si>
  <si>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</si>
  <si>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</si>
  <si>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</si>
  <si>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</si>
  <si>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</si>
  <si>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</si>
  <si>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</si>
  <si>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</si>
  <si>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</si>
  <si>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</si>
  <si>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</si>
  <si>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</si>
  <si>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</si>
  <si>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</si>
  <si>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</si>
  <si>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</si>
  <si>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</si>
  <si>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</si>
  <si>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</si>
  <si>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</si>
  <si>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</si>
  <si>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</si>
  <si>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</si>
  <si>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</si>
  <si>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</si>
  <si>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</si>
  <si>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</si>
  <si>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</si>
  <si>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</si>
  <si>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</si>
  <si>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</si>
  <si>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</si>
  <si>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</si>
  <si>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</si>
  <si>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</si>
  <si>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</si>
  <si>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</si>
  <si>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</si>
  <si>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</si>
  <si>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</si>
  <si>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</si>
  <si>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</si>
  <si>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</si>
  <si>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</si>
  <si>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</si>
  <si>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</si>
  <si>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</si>
  <si>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</si>
  <si>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</si>
  <si>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</si>
  <si>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</si>
  <si>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</si>
  <si>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</si>
  <si>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</si>
  <si>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</si>
  <si>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</si>
  <si>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</si>
  <si>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</si>
  <si>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</si>
  <si>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</si>
  <si>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</si>
  <si>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</si>
  <si>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</si>
  <si>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</si>
  <si>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</si>
  <si>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</si>
  <si>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</si>
  <si>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</si>
  <si>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</si>
  <si>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</si>
  <si>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</si>
  <si>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</si>
  <si>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</si>
  <si>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</si>
  <si>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</si>
  <si>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</si>
  <si>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</si>
  <si>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</si>
  <si>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</si>
  <si>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</si>
  <si>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</si>
  <si>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</si>
  <si>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</si>
  <si>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</si>
  <si>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</si>
  <si>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</si>
  <si>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</si>
  <si>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</si>
  <si>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</si>
  <si>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</si>
  <si>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</si>
  <si>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</si>
  <si>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</si>
  <si>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</si>
  <si>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</si>
  <si>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</si>
  <si>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</si>
  <si>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</si>
  <si>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</si>
  <si>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</si>
  <si>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</si>
  <si>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</si>
  <si>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</si>
  <si>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</si>
  <si>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</si>
  <si>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</si>
  <si>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</si>
  <si>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</si>
  <si>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</si>
  <si>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</si>
  <si>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</si>
  <si>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</si>
  <si>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</si>
  <si>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</si>
  <si>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</si>
  <si>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</si>
  <si>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</si>
  <si>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</si>
  <si>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</si>
  <si>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</si>
  <si>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</si>
  <si>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</si>
  <si>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</si>
  <si>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</si>
  <si>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</si>
  <si>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</si>
  <si>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</si>
  <si>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</si>
  <si>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</si>
  <si>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</si>
  <si>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</si>
  <si>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</si>
  <si>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</si>
  <si>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</si>
  <si>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</si>
  <si>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</si>
  <si>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</si>
  <si>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</si>
  <si>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</si>
  <si>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</si>
  <si>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</si>
  <si>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</si>
  <si>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</si>
  <si>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</si>
  <si>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</si>
  <si>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</si>
  <si>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</si>
  <si>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</si>
  <si>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</si>
  <si>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</si>
  <si>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</si>
  <si>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</si>
  <si>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</si>
  <si>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</si>
  <si>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</si>
  <si>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</si>
  <si>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</si>
  <si>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</si>
  <si>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</si>
  <si>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</si>
  <si>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</si>
  <si>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</si>
  <si>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</si>
  <si>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</si>
  <si>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</si>
  <si>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</si>
  <si>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</si>
  <si>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</si>
  <si>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</si>
  <si>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</si>
  <si>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</si>
  <si>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</si>
  <si>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</si>
  <si>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</si>
  <si>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</si>
  <si>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</si>
  <si>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</si>
  <si>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</si>
  <si>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</si>
  <si>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</si>
  <si>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</si>
  <si>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</si>
  <si>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</si>
  <si>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</si>
  <si>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</si>
  <si>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</si>
  <si>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</si>
  <si>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</si>
  <si>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</si>
  <si>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</si>
  <si>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</si>
  <si>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</si>
  <si>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</si>
  <si>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</si>
  <si>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</si>
  <si>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</si>
  <si>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</si>
  <si>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</si>
  <si>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</si>
  <si>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</si>
  <si>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</si>
  <si>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</si>
  <si>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</si>
  <si>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</si>
  <si>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</si>
  <si>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</si>
  <si>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</si>
  <si>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</si>
  <si>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</si>
  <si>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</si>
  <si>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</si>
  <si>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</si>
  <si>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</si>
  <si>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</si>
  <si>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</si>
  <si>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</si>
  <si>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</si>
  <si>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</si>
  <si>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</si>
  <si>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</si>
  <si>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</si>
  <si>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</si>
  <si>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</si>
  <si>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</si>
  <si>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</si>
  <si>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</si>
  <si>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</si>
  <si>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</si>
  <si>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</si>
  <si>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</si>
  <si>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</si>
  <si>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</si>
  <si>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</si>
  <si>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</si>
  <si>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</si>
  <si>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</si>
  <si>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</si>
  <si>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</si>
  <si>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</si>
  <si>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</si>
  <si>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</si>
  <si>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</si>
  <si>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</si>
  <si>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</si>
  <si>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</si>
  <si>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</si>
  <si>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</si>
  <si>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</si>
  <si>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</si>
  <si>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</si>
  <si>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</si>
  <si>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</si>
  <si>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</si>
  <si>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</si>
  <si>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</si>
  <si>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</si>
  <si>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</si>
  <si>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</si>
  <si>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</si>
  <si>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</si>
  <si>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</si>
  <si>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</si>
  <si>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</si>
  <si>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</si>
  <si>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</si>
  <si>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</si>
  <si>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</si>
  <si>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</si>
  <si>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</si>
  <si>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</si>
  <si>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</si>
  <si>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</si>
  <si>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</si>
  <si>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</si>
  <si>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</si>
  <si>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</si>
  <si>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</si>
  <si>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</si>
  <si>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</si>
  <si>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</si>
  <si>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</si>
  <si>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</si>
  <si>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</si>
  <si>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</si>
  <si>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</si>
  <si>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</si>
  <si>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</si>
  <si>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</si>
  <si>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</si>
  <si>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</si>
  <si>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</si>
  <si>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</si>
  <si>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</si>
  <si>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</si>
  <si>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</si>
  <si>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</si>
  <si>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</si>
  <si>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</si>
  <si>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</si>
  <si>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</si>
  <si>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</si>
  <si>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</si>
  <si>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</si>
  <si>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</si>
  <si>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</si>
  <si>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</si>
  <si>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</si>
  <si>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</si>
  <si>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</si>
  <si>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</si>
  <si>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</si>
  <si>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</si>
  <si>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</si>
  <si>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</si>
  <si>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</si>
  <si>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</si>
  <si>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</si>
  <si>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</si>
  <si>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</si>
  <si>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</si>
  <si>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</si>
  <si>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</si>
  <si>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</si>
  <si>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</si>
  <si>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</si>
  <si>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</si>
  <si>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</si>
  <si>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</si>
  <si>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</si>
  <si>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</si>
  <si>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</si>
  <si>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</si>
  <si>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</si>
  <si>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</si>
  <si>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</si>
  <si>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</si>
  <si>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</si>
  <si>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</si>
  <si>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</si>
  <si>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</si>
  <si>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</si>
  <si>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</si>
  <si>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</si>
  <si>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</si>
  <si>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</si>
  <si>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</si>
  <si>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</si>
  <si>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</si>
  <si>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</si>
  <si>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</si>
  <si>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</si>
  <si>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</si>
  <si>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</si>
  <si>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</si>
  <si>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</si>
  <si>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</si>
  <si>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</si>
  <si>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</si>
  <si>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</si>
  <si>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</si>
  <si>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</si>
  <si>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</si>
  <si>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</si>
  <si>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</si>
  <si>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</si>
  <si>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</si>
  <si>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</si>
  <si>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</si>
  <si>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</si>
  <si>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</si>
  <si>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</si>
  <si>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</si>
  <si>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</si>
  <si>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</si>
  <si>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</si>
  <si>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</si>
  <si>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</si>
  <si>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</si>
  <si>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</si>
  <si>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</si>
  <si>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</si>
  <si>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</si>
  <si>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</si>
  <si>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</si>
  <si>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</si>
  <si>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</si>
  <si>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</si>
  <si>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</si>
  <si>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</si>
  <si>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</si>
  <si>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</si>
  <si>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</si>
  <si>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</si>
  <si>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</si>
  <si>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</si>
  <si>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</si>
  <si>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</si>
  <si>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</si>
  <si>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</si>
  <si>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</si>
  <si>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</si>
  <si>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</si>
  <si>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</si>
  <si>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</si>
  <si>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</si>
  <si>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</si>
  <si>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</si>
  <si>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</si>
  <si>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</si>
  <si>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</si>
  <si>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</si>
  <si>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</si>
  <si>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</si>
  <si>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</si>
  <si>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</si>
  <si>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</si>
  <si>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</si>
  <si>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</si>
  <si>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</si>
  <si>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</si>
  <si>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</si>
  <si>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</si>
  <si>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</si>
  <si>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</si>
  <si>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</si>
  <si>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</si>
  <si>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</si>
  <si>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</si>
  <si>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</si>
  <si>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</si>
  <si>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</si>
  <si>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</si>
  <si>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</si>
  <si>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</si>
  <si>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</si>
  <si>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</si>
  <si>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</si>
  <si>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</si>
  <si>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</si>
  <si>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</si>
  <si>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</si>
  <si>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</si>
  <si>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</si>
  <si>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</si>
  <si>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</si>
  <si>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</si>
  <si>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</si>
  <si>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</si>
  <si>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</si>
  <si>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</si>
  <si>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</si>
  <si>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</si>
  <si>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</si>
  <si>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</si>
  <si>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</si>
  <si>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</si>
  <si>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</si>
  <si>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</si>
  <si>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</si>
  <si>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</si>
  <si>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</si>
  <si>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</si>
  <si>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</si>
  <si>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</si>
  <si>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</si>
  <si>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</si>
  <si>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</si>
  <si>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</si>
  <si>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</si>
  <si>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</si>
  <si>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</si>
  <si>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</si>
  <si>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</si>
  <si>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</si>
  <si>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</si>
  <si>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</si>
  <si>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</si>
  <si>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</si>
  <si>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</si>
  <si>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</si>
  <si>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</si>
  <si>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</si>
  <si>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</si>
  <si>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</si>
  <si>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</si>
  <si>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</si>
  <si>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</si>
  <si>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</si>
  <si>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</si>
  <si>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</si>
  <si>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</si>
  <si>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</si>
  <si>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</si>
  <si>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</si>
  <si>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</si>
  <si>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</si>
  <si>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</si>
  <si>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</si>
  <si>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</si>
  <si>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</si>
  <si>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</si>
  <si>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</si>
  <si>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</si>
  <si>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</si>
  <si>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</si>
  <si>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</si>
  <si>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</si>
  <si>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</si>
  <si>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</si>
  <si>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</si>
  <si>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</si>
  <si>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</si>
  <si>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</si>
  <si>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</si>
  <si>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</si>
  <si>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</si>
  <si>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</si>
  <si>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</si>
  <si>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</si>
  <si>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</si>
  <si>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</si>
  <si>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</si>
  <si>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</si>
  <si>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</si>
  <si>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</si>
  <si>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</si>
  <si>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</si>
  <si>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</si>
  <si>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</si>
  <si>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</si>
  <si>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</si>
  <si>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</si>
  <si>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</si>
  <si>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</si>
  <si>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</si>
  <si>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</si>
  <si>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</si>
  <si>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</si>
  <si>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</si>
  <si>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</si>
  <si>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</si>
  <si>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</si>
  <si>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</si>
  <si>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</si>
  <si>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</si>
  <si>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</si>
  <si>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</si>
  <si>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</si>
  <si>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</si>
  <si>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</si>
  <si>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</si>
  <si>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</si>
  <si>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</si>
  <si>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</si>
  <si>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</si>
  <si>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</si>
  <si>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</si>
  <si>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</si>
  <si>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</si>
  <si>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</si>
  <si>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</si>
  <si>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</si>
  <si>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</si>
  <si>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</si>
  <si>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</si>
  <si>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</si>
  <si>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</si>
  <si>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</si>
  <si>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</si>
  <si>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</si>
  <si>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</si>
  <si>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</si>
  <si>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</si>
  <si>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</si>
  <si>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</si>
  <si>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</si>
  <si>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</si>
  <si>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</si>
  <si>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</si>
  <si>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</si>
  <si>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</si>
  <si>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</si>
  <si>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</si>
  <si>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</si>
  <si>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</si>
  <si>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</si>
  <si>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</si>
  <si>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</si>
  <si>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</si>
  <si>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</si>
  <si>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</si>
  <si>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</si>
  <si>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</si>
  <si>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</si>
  <si>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</si>
  <si>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</si>
  <si>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</si>
  <si>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</si>
  <si>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</si>
  <si>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</si>
  <si>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</si>
  <si>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</si>
  <si>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</si>
  <si>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</si>
  <si>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</si>
  <si>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</si>
  <si>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</si>
  <si>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</si>
  <si>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</si>
  <si>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</si>
  <si>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</si>
  <si>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</si>
  <si>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</si>
  <si>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</si>
  <si>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</si>
  <si>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</si>
  <si>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</si>
  <si>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</si>
  <si>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</si>
  <si>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</si>
  <si>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</si>
  <si>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</si>
  <si>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</si>
  <si>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</si>
  <si>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</si>
  <si>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</si>
  <si>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</si>
  <si>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</si>
  <si>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</si>
  <si>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</si>
  <si>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</si>
  <si>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</si>
  <si>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</si>
  <si>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</si>
  <si>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</si>
  <si>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</si>
  <si>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</si>
  <si>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</si>
  <si>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</si>
  <si>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</si>
  <si>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</si>
  <si>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</si>
  <si>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</si>
  <si>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</si>
  <si>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</si>
  <si>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</si>
  <si>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</si>
  <si>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</si>
  <si>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</si>
  <si>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</si>
  <si>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</si>
  <si>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</si>
  <si>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</si>
  <si>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</si>
  <si>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</si>
  <si>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</si>
  <si>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</si>
  <si>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</si>
  <si>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</si>
  <si>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</si>
  <si>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</si>
  <si>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</si>
  <si>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</si>
  <si>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</si>
  <si>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</si>
  <si>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</si>
  <si>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</si>
  <si>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</si>
  <si>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</si>
  <si>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</si>
  <si>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</si>
  <si>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</si>
  <si>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</si>
  <si>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</si>
  <si>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</si>
  <si>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</si>
  <si>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</si>
  <si>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</si>
  <si>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</si>
  <si>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</si>
  <si>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</si>
  <si>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</si>
  <si>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</si>
  <si>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</si>
  <si>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</si>
  <si>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</si>
  <si>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</si>
  <si>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</si>
  <si>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</si>
  <si>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</si>
  <si>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</si>
  <si>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</si>
  <si>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</si>
  <si>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</si>
  <si>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</si>
  <si>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</si>
  <si>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</si>
  <si>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</si>
  <si>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</si>
  <si>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</si>
  <si>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</si>
  <si>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</si>
  <si>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</si>
  <si>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</si>
  <si>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</si>
  <si>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</si>
  <si>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</si>
  <si>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</si>
  <si>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</si>
  <si>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</si>
  <si>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</si>
  <si>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</si>
  <si>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</si>
  <si>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</si>
  <si>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</si>
  <si>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</si>
  <si>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</si>
  <si>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</si>
  <si>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</si>
  <si>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</si>
  <si>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</si>
  <si>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</si>
  <si>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</si>
  <si>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</si>
  <si>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</si>
  <si>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</si>
  <si>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</si>
  <si>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</si>
  <si>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</si>
  <si>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</si>
  <si>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</si>
  <si>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</si>
  <si>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</si>
  <si>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</si>
  <si>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</si>
  <si>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</si>
  <si>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</si>
  <si>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</si>
  <si>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</si>
  <si>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</si>
  <si>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</si>
  <si>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</si>
  <si>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</si>
  <si>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</si>
  <si>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</si>
  <si>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</si>
  <si>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</si>
  <si>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</si>
  <si>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</si>
  <si>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</si>
  <si>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</si>
  <si>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</si>
  <si>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</si>
  <si>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</si>
  <si>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</si>
  <si>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</si>
  <si>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</si>
  <si>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</si>
  <si>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</si>
  <si>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</si>
  <si>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</si>
  <si>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</si>
  <si>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</si>
  <si>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</si>
  <si>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</si>
  <si>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</si>
  <si>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</si>
  <si>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</si>
  <si>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</si>
  <si>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</si>
  <si>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</si>
  <si>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</si>
  <si>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</si>
  <si>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</si>
  <si>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</si>
  <si>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</si>
  <si>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</si>
  <si>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</si>
  <si>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</si>
  <si>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</si>
  <si>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</si>
  <si>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</si>
  <si>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</si>
  <si>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</si>
  <si>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</si>
  <si>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</si>
  <si>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</si>
  <si>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</si>
  <si>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</si>
  <si>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</si>
  <si>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</si>
  <si>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</si>
  <si>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</si>
  <si>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</si>
  <si>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</si>
  <si>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</si>
  <si>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</si>
  <si>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</si>
  <si>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</si>
  <si>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</si>
  <si>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</si>
  <si>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</si>
  <si>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</si>
  <si>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</si>
  <si>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</si>
  <si>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</si>
  <si>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</si>
  <si>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</si>
  <si>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</si>
  <si>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</si>
  <si>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</si>
  <si>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</si>
  <si>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</si>
  <si>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</si>
  <si>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</si>
  <si>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</si>
  <si>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</si>
  <si>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</si>
  <si>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</si>
  <si>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</si>
  <si>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</si>
  <si>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</si>
  <si>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</si>
  <si>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</si>
  <si>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</si>
  <si>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</si>
  <si>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</si>
  <si>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</si>
  <si>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</si>
  <si>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</si>
  <si>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</si>
  <si>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</si>
  <si>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</si>
  <si>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</si>
  <si>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</si>
  <si>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</si>
  <si>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</si>
  <si>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</si>
  <si>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</si>
  <si>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</si>
  <si>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</si>
  <si>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</si>
  <si>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</si>
  <si>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</si>
  <si>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</si>
  <si>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</si>
  <si>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</si>
  <si>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</si>
  <si>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</si>
  <si>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</si>
  <si>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</si>
  <si>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</si>
  <si>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</si>
  <si>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</si>
  <si>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</si>
  <si>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</si>
  <si>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</si>
  <si>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</si>
  <si>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</si>
  <si>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</si>
  <si>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</si>
  <si>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</si>
  <si>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</si>
  <si>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</si>
  <si>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</si>
  <si>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</si>
  <si>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</si>
  <si>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</si>
  <si>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</si>
  <si>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</si>
  <si>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</si>
  <si>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</si>
  <si>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</si>
  <si>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</si>
  <si>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</si>
  <si>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</si>
  <si>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</si>
  <si>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</si>
  <si>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</si>
  <si>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</si>
  <si>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</si>
  <si>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</si>
  <si>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</si>
  <si>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</si>
  <si>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</si>
  <si>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</si>
  <si>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</si>
  <si>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</si>
  <si>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</si>
  <si>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</si>
  <si>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</si>
  <si>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</si>
  <si>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</si>
  <si>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</si>
  <si>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</si>
  <si>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</si>
  <si>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</si>
  <si>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</si>
  <si>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</si>
  <si>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</si>
  <si>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</si>
  <si>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</si>
  <si>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</si>
  <si>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</si>
  <si>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</si>
  <si>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</si>
  <si>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</si>
  <si>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</si>
  <si>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</si>
  <si>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</si>
  <si>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</si>
  <si>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</si>
  <si>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</si>
  <si>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</si>
  <si>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</si>
  <si>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</si>
  <si>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</si>
  <si>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</si>
  <si>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</si>
  <si>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</si>
  <si>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</si>
  <si>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</si>
  <si>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</si>
  <si>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</si>
  <si>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</si>
  <si>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</si>
  <si>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</si>
  <si>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</si>
  <si>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</si>
  <si>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</si>
  <si>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</si>
  <si>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</si>
  <si>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</si>
  <si>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</si>
  <si>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</si>
  <si>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</si>
  <si>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</si>
  <si>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</si>
  <si>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</si>
  <si>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</si>
  <si>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</si>
  <si>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</si>
  <si>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</si>
  <si>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</si>
  <si>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</si>
  <si>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</si>
  <si>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</si>
  <si>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</si>
  <si>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</si>
  <si>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</si>
  <si>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</si>
  <si>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</si>
  <si>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</si>
  <si>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</si>
  <si>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</si>
  <si>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</si>
  <si>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</si>
  <si>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</si>
  <si>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</si>
  <si>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</si>
  <si>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</si>
  <si>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</si>
  <si>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</si>
  <si>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</si>
  <si>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</si>
  <si>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</si>
  <si>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</si>
  <si>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</si>
  <si>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</si>
  <si>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</si>
  <si>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</si>
  <si>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</si>
  <si>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</si>
  <si>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</si>
  <si>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</si>
  <si>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</si>
  <si>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</si>
  <si>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</si>
  <si>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</si>
  <si>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</si>
  <si>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</si>
  <si>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</si>
  <si>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</si>
  <si>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</si>
  <si>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</si>
  <si>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</si>
  <si>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</si>
  <si>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</si>
  <si>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</si>
  <si>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</si>
  <si>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</si>
  <si>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</si>
  <si>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</si>
  <si>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</si>
  <si>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</si>
  <si>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</si>
  <si>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</si>
  <si>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</si>
  <si>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</si>
  <si>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</si>
  <si>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</si>
  <si>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</si>
  <si>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</si>
  <si>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</si>
  <si>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</si>
  <si>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</si>
  <si>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</si>
  <si>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</si>
  <si>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</si>
  <si>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</si>
  <si>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</si>
  <si>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</si>
  <si>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</si>
  <si>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</si>
  <si>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</si>
  <si>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</si>
  <si>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</si>
  <si>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</si>
  <si>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</si>
  <si>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</si>
  <si>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</si>
  <si>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</si>
  <si>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</si>
  <si>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</si>
  <si>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</si>
  <si>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</si>
  <si>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</si>
  <si>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</si>
  <si>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</si>
  <si>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</si>
  <si>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</si>
  <si>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</si>
  <si>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</si>
  <si>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</si>
  <si>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</si>
  <si>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</si>
  <si>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</si>
  <si>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</si>
  <si>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</si>
  <si>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</si>
  <si>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</si>
  <si>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</si>
  <si>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</si>
  <si>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</si>
  <si>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</si>
  <si>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</si>
  <si>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</si>
  <si>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</si>
  <si>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</si>
  <si>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</si>
  <si>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</si>
  <si>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</si>
  <si>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</si>
  <si>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</si>
  <si>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</si>
  <si>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</si>
  <si>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</si>
  <si>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</si>
  <si>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</si>
  <si>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</si>
  <si>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</si>
  <si>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</si>
  <si>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</si>
  <si>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</si>
  <si>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</si>
  <si>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</si>
  <si>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</si>
  <si>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</si>
  <si>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</si>
  <si>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</si>
  <si>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</si>
  <si>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</si>
  <si>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</si>
  <si>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</si>
  <si>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</si>
  <si>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</si>
  <si>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</si>
  <si>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</si>
  <si>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</si>
  <si>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</si>
  <si>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</si>
  <si>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</si>
  <si>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</si>
  <si>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</si>
  <si>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</si>
  <si>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</si>
  <si>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</si>
  <si>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</si>
  <si>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</si>
  <si>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</si>
  <si>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</si>
  <si>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</si>
  <si>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</si>
  <si>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</si>
  <si>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</si>
  <si>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</si>
  <si>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</si>
  <si>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</si>
  <si>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</si>
  <si>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</si>
  <si>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</si>
  <si>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</si>
  <si>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</si>
  <si>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</si>
  <si>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</si>
  <si>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</si>
  <si>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</si>
  <si>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</si>
  <si>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</si>
  <si>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</si>
  <si>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</si>
  <si>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</si>
  <si>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</si>
  <si>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</si>
  <si>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</si>
  <si>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</si>
  <si>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</si>
  <si>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</si>
  <si>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</si>
  <si>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</si>
  <si>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</si>
  <si>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</si>
  <si>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</si>
  <si>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</si>
  <si>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</si>
  <si>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</si>
  <si>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</si>
  <si>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</si>
  <si>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</si>
  <si>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</si>
  <si>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</si>
  <si>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</si>
  <si>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</si>
  <si>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</si>
  <si>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</si>
  <si>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</si>
  <si>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</si>
  <si>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</si>
  <si>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</si>
  <si>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</si>
  <si>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</si>
  <si>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</si>
  <si>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</si>
  <si>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</si>
  <si>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</si>
  <si>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</si>
  <si>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</si>
  <si>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</si>
  <si>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</si>
  <si>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</si>
  <si>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</si>
  <si>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</si>
  <si>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</si>
  <si>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</si>
  <si>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</si>
  <si>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</si>
  <si>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</si>
  <si>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</si>
  <si>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</si>
  <si>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</si>
  <si>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</si>
  <si>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</si>
  <si>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</si>
  <si>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</si>
  <si>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</si>
  <si>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</si>
  <si>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</si>
  <si>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</si>
  <si>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</si>
  <si>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</si>
  <si>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</si>
  <si>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</si>
  <si>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</si>
  <si>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</si>
  <si>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</si>
  <si>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</si>
  <si>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</si>
  <si>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</si>
  <si>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</si>
  <si>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</si>
  <si>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</si>
  <si>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</si>
  <si>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</si>
  <si>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</si>
  <si>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</si>
  <si>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</si>
  <si>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</si>
  <si>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</si>
  <si>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</si>
  <si>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</si>
  <si>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</si>
  <si>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</si>
  <si>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</si>
  <si>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</si>
  <si>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</si>
  <si>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</si>
  <si>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</si>
  <si>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</si>
  <si>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</si>
  <si>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</si>
  <si>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</si>
  <si>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</si>
  <si>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</si>
  <si>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</si>
  <si>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</si>
  <si>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</si>
  <si>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</si>
  <si>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</si>
  <si>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</si>
  <si>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</si>
  <si>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</si>
  <si>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</si>
  <si>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</si>
  <si>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</si>
  <si>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</si>
  <si>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</si>
  <si>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</si>
  <si>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</si>
  <si>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</si>
  <si>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</si>
  <si>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</si>
  <si>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</si>
  <si>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</si>
  <si>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</si>
  <si>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</si>
  <si>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</si>
  <si>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</si>
  <si>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</si>
  <si>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</si>
  <si>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</si>
  <si>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</si>
  <si>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</si>
  <si>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</si>
  <si>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</si>
  <si>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</si>
  <si>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</si>
  <si>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</si>
  <si>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</si>
  <si>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</si>
  <si>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</si>
  <si>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</si>
  <si>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</si>
  <si>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</si>
  <si>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</si>
  <si>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</si>
  <si>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</si>
  <si>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</si>
  <si>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</si>
  <si>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</si>
  <si>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</si>
  <si>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</si>
  <si>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</si>
  <si>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</si>
  <si>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</si>
  <si>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</si>
  <si>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</si>
  <si>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</si>
  <si>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</si>
  <si>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</si>
  <si>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</si>
  <si>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</si>
  <si>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</si>
  <si>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</si>
  <si>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</si>
  <si>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</si>
  <si>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</si>
  <si>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</si>
  <si>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</si>
  <si>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</si>
  <si>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</si>
  <si>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</si>
  <si>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</si>
  <si>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</si>
  <si>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</si>
  <si>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</si>
  <si>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</si>
  <si>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</si>
  <si>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</si>
  <si>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</si>
  <si>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</si>
  <si>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</si>
  <si>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</si>
  <si>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</si>
  <si>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</si>
  <si>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</si>
  <si>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</si>
  <si>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</si>
  <si>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</si>
  <si>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</si>
  <si>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</si>
  <si>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</si>
  <si>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</si>
  <si>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</si>
  <si>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</si>
  <si>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</si>
  <si>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</si>
  <si>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</si>
  <si>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</si>
  <si>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</si>
  <si>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</si>
  <si>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</si>
  <si>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</si>
  <si>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</si>
  <si>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</si>
  <si>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</si>
  <si>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</si>
  <si>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</si>
  <si>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</si>
  <si>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</si>
  <si>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</si>
  <si>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</si>
  <si>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</si>
  <si>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</si>
  <si>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</si>
  <si>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</si>
  <si>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</si>
  <si>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</si>
  <si>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</si>
  <si>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</si>
  <si>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</si>
  <si>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</si>
  <si>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</si>
  <si>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</si>
  <si>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</si>
  <si>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</si>
  <si>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</si>
  <si>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</si>
  <si>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</si>
  <si>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</si>
  <si>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</si>
  <si>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</si>
  <si>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</si>
  <si>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</si>
  <si>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</si>
  <si>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</si>
  <si>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</si>
  <si>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</si>
  <si>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</si>
  <si>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</si>
  <si>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</si>
  <si>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</si>
  <si>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</si>
  <si>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</si>
  <si>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</si>
  <si>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</si>
  <si>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</si>
  <si>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</si>
  <si>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</si>
  <si>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</si>
  <si>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</si>
  <si>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</si>
  <si>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</si>
  <si>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</si>
  <si>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</si>
  <si>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09h45 até 13h00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</si>
  <si>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</si>
  <si>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</si>
  <si>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</si>
  <si>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</si>
  <si>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</si>
  <si>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</si>
  <si>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</si>
  <si>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</si>
  <si>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</si>
  <si>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</si>
  <si>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</si>
  <si>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</si>
  <si>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</si>
  <si>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MC1 11h55 previsão de faixa após C68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</si>
  <si>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</si>
  <si>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</si>
  <si>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</si>
  <si>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</si>
  <si>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</si>
  <si>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</si>
  <si>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</si>
  <si>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</si>
  <si>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</si>
  <si>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</si>
  <si>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</si>
  <si>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</si>
  <si>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</si>
  <si>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</si>
  <si>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</si>
  <si>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</si>
  <si>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Descarga de dormentes km190+00 (40min) e descarga de jacaré km167+500 (20min)</t>
  </si>
  <si>
    <t>ZWWZKW</t>
  </si>
  <si>
    <t>Bloco V89 + Substituição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</si>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</sst>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M585" activePane="topRight" state="frozen"/>
      <selection pane="topRight" activeCell="X618" sqref="X6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2" t="s">
        <v>953</v>
      </c>
      <c r="C1" s="213"/>
      <c r="D1" s="213"/>
      <c r="E1" s="3"/>
      <c r="F1" s="212" t="s">
        <v>954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955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956</v>
      </c>
      <c r="BI1" s="228"/>
      <c r="BJ1" s="228"/>
      <c r="BK1" s="229"/>
      <c r="BL1" s="5"/>
      <c r="BM1" s="219" t="s">
        <v>957</v>
      </c>
      <c r="BN1" s="220"/>
      <c r="BO1" s="220"/>
      <c r="BP1" s="220"/>
      <c r="BQ1" s="220"/>
      <c r="BR1" s="220"/>
      <c r="BS1" s="221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2" t="s">
        <v>958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961</v>
      </c>
      <c r="AT2" s="223"/>
      <c r="AU2" s="223"/>
      <c r="AV2" s="223"/>
      <c r="AW2" s="223"/>
      <c r="AX2" s="223"/>
      <c r="AY2" s="226"/>
      <c r="AZ2" s="6"/>
      <c r="BA2" s="216" t="s">
        <v>962</v>
      </c>
      <c r="BB2" s="218"/>
      <c r="BC2" s="222" t="s">
        <v>959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6" t="s">
        <v>963</v>
      </c>
      <c r="AJ3" s="218"/>
      <c r="AK3" s="216" t="s">
        <v>964</v>
      </c>
      <c r="AL3" s="217"/>
      <c r="AM3" s="238"/>
      <c r="AN3" s="239"/>
      <c r="AO3" s="217"/>
      <c r="AP3" s="217"/>
      <c r="AQ3" s="218"/>
      <c r="AR3" s="63"/>
      <c r="AS3" s="210" t="s">
        <v>970</v>
      </c>
      <c r="AT3" s="211"/>
      <c r="AU3" s="210" t="s">
        <v>971</v>
      </c>
      <c r="AV3" s="211"/>
      <c r="AW3" s="210" t="s">
        <v>972</v>
      </c>
      <c r="AX3" s="211"/>
      <c r="AY3" s="63" t="s">
        <v>973</v>
      </c>
      <c r="AZ3" s="63"/>
      <c r="BA3" s="236"/>
      <c r="BB3" s="237"/>
      <c r="BC3" s="216" t="s">
        <v>966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974</v>
      </c>
      <c r="BN3" s="220"/>
      <c r="BO3" s="220"/>
      <c r="BP3" s="221"/>
      <c r="BQ3" s="219" t="s">
        <v>742</v>
      </c>
      <c r="BR3" s="220"/>
      <c r="BS3" s="221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1856</v>
      </c>
      <c r="BK586" s="18" t="s">
        <v>1857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1858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1859</v>
      </c>
      <c r="I587" s="105" t="s">
        <v>1860</v>
      </c>
      <c r="J587" s="104">
        <v>49</v>
      </c>
      <c r="K587" s="104">
        <v>149</v>
      </c>
      <c r="L587" s="104" t="s">
        <v>593</v>
      </c>
      <c r="M587" s="126" t="s">
        <v>1861</v>
      </c>
      <c r="N587" s="126" t="s">
        <v>1862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1859</v>
      </c>
      <c r="AL587" s="31" t="s">
        <v>1860</v>
      </c>
      <c r="AM587" s="104" t="s">
        <v>1861</v>
      </c>
      <c r="AN587" s="104" t="s">
        <v>1862</v>
      </c>
      <c r="AO587" s="104">
        <v>49</v>
      </c>
      <c r="AP587" s="104">
        <v>149</v>
      </c>
      <c r="AQ587" s="104">
        <v>149</v>
      </c>
      <c r="AR587" s="107">
        <v>0</v>
      </c>
      <c r="AS587" s="107">
        <v>0</v>
      </c>
      <c r="AT587" s="107">
        <v>0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0</v>
      </c>
      <c r="BI587" s="17"/>
      <c r="BJ587" s="17" t="s">
        <v>1128</v>
      </c>
      <c r="BK587" s="18" t="s">
        <v>1863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1863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1864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0.54166666666666663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0.13541666666666663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1865</v>
      </c>
      <c r="BK588" s="18" t="s">
        <v>1866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1.6249999999999996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1867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1860</v>
      </c>
      <c r="I589" s="105" t="s">
        <v>1860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1868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1860</v>
      </c>
      <c r="AL589" s="31" t="s">
        <v>1860</v>
      </c>
      <c r="AM589" s="104" t="s">
        <v>49</v>
      </c>
      <c r="AN589" s="104" t="s">
        <v>1868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1869</v>
      </c>
      <c r="BK589" s="18" t="s">
        <v>1870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1870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1871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1872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1873</v>
      </c>
      <c r="BK590" s="18" t="s">
        <v>1874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1874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1875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1876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1877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1878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1879</v>
      </c>
      <c r="BK594" s="18" t="s">
        <v>1880</v>
      </c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1881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1882</v>
      </c>
      <c r="BK595" s="18" t="s">
        <v>1882</v>
      </c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1883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1884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1885</v>
      </c>
      <c r="BK596" s="18" t="s">
        <v>1885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1885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1886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1884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1885</v>
      </c>
      <c r="BK597" s="18" t="s">
        <v>1885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1885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1887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1884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1888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1885</v>
      </c>
      <c r="BK598" s="18" t="s">
        <v>1885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1885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1889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1890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1891</v>
      </c>
      <c r="BK600" s="18" t="s">
        <v>1891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1891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1892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1828</v>
      </c>
      <c r="N603" s="126" t="s">
        <v>1829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1351</v>
      </c>
      <c r="W603" s="149" t="s">
        <v>1830</v>
      </c>
      <c r="X603" s="103" t="s">
        <v>421</v>
      </c>
      <c r="Y603" s="128"/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/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1532</v>
      </c>
      <c r="N605" s="126" t="s">
        <v>1533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/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1330</v>
      </c>
      <c r="I606" s="105" t="s">
        <v>1330</v>
      </c>
      <c r="J606" s="104">
        <v>68</v>
      </c>
      <c r="K606" s="104">
        <v>57.484000000000002</v>
      </c>
      <c r="L606" s="104">
        <v>68</v>
      </c>
      <c r="M606" s="126" t="s">
        <v>1893</v>
      </c>
      <c r="N606" s="126" t="s">
        <v>1894</v>
      </c>
      <c r="O606" s="105">
        <v>0.41666666666666669</v>
      </c>
      <c r="P606" s="105">
        <v>0.16666666666666666</v>
      </c>
      <c r="Q606" s="104"/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1069</v>
      </c>
      <c r="W606" s="149" t="s">
        <v>1895</v>
      </c>
      <c r="X606" s="103" t="s">
        <v>416</v>
      </c>
      <c r="Y606" s="128"/>
      <c r="Z606" s="103"/>
      <c r="AA606" s="104" t="s">
        <v>1896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e">
        <f t="shared" si="58"/>
        <v>#DIV/0!</v>
      </c>
      <c r="BR606" s="19">
        <f t="shared" si="59"/>
        <v>0</v>
      </c>
      <c r="BS606" s="19" t="e">
        <f t="shared" si="60"/>
        <v>#DIV/0!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1217</v>
      </c>
      <c r="W608" s="149" t="s">
        <v>1060</v>
      </c>
      <c r="X608" s="103" t="s">
        <v>421</v>
      </c>
      <c r="Y608" s="128"/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1109</v>
      </c>
      <c r="W609" s="149" t="s">
        <v>1661</v>
      </c>
      <c r="X609" s="103" t="s">
        <v>421</v>
      </c>
      <c r="Y609" s="128"/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1179</v>
      </c>
      <c r="W610" s="149" t="s">
        <v>1075</v>
      </c>
      <c r="X610" s="103" t="s">
        <v>421</v>
      </c>
      <c r="Y610" s="128"/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1181</v>
      </c>
      <c r="W611" s="149" t="s">
        <v>1897</v>
      </c>
      <c r="X611" s="103" t="s">
        <v>421</v>
      </c>
      <c r="Y611" s="128"/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1414</v>
      </c>
      <c r="W612" s="149" t="s">
        <v>1075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1801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1414</v>
      </c>
      <c r="W614" s="149" t="s">
        <v>1196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SUPER ZWW</v>
      </c>
      <c r="B616" s="101"/>
      <c r="C616" s="134" t="str">
        <f>IF(BS_CONTROLE[[#This Row],[DATA]]="","",WEEKNUM(BS_CONTROLE[[#This Row],[DATA]]))</f>
        <v/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1898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1097</v>
      </c>
      <c r="W616" s="149" t="s">
        <v>1899</v>
      </c>
      <c r="X616" s="103" t="s">
        <v>416</v>
      </c>
      <c r="Y616" s="128"/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1341</v>
      </c>
      <c r="X617" s="103" t="s">
        <v>416</v>
      </c>
      <c r="Y617" s="128"/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1066</v>
      </c>
      <c r="W618" s="149" t="s">
        <v>1661</v>
      </c>
      <c r="X618" s="103" t="s">
        <v>416</v>
      </c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W60</v>
      </c>
      <c r="B619" s="101"/>
      <c r="C619" s="134" t="str">
        <f>IF(BS_CONTROLE[[#This Row],[DATA]]="","",WEEKNUM(BS_CONTROLE[[#This Row],[DATA]]))</f>
        <v/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1860</v>
      </c>
      <c r="I619" s="105" t="s">
        <v>1860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1868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1900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1901</v>
      </c>
      <c r="C4" s="156" t="s">
        <v>1902</v>
      </c>
      <c r="D4" s="156" t="s">
        <v>1903</v>
      </c>
      <c r="E4" s="156" t="s">
        <v>1904</v>
      </c>
      <c r="F4" s="156" t="s">
        <v>4</v>
      </c>
      <c r="G4" s="156" t="s">
        <v>1905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1906</v>
      </c>
      <c r="C6" s="157">
        <v>407867</v>
      </c>
      <c r="D6" s="157" t="s">
        <v>1907</v>
      </c>
      <c r="E6" s="157" t="s">
        <v>826</v>
      </c>
      <c r="F6" s="157" t="s">
        <v>1908</v>
      </c>
      <c r="G6" s="158"/>
    </row>
    <row r="7" spans="2:7">
      <c r="B7" s="177" t="s">
        <v>1909</v>
      </c>
      <c r="C7" s="177">
        <v>293644</v>
      </c>
      <c r="D7" s="177" t="s">
        <v>1910</v>
      </c>
      <c r="E7" s="177" t="s">
        <v>826</v>
      </c>
      <c r="F7" s="177" t="s">
        <v>1908</v>
      </c>
      <c r="G7" s="178" t="s">
        <v>1911</v>
      </c>
    </row>
    <row r="8" spans="2:7">
      <c r="B8" s="157" t="s">
        <v>1912</v>
      </c>
      <c r="C8" s="157">
        <v>256790</v>
      </c>
      <c r="D8" s="157" t="s">
        <v>1913</v>
      </c>
      <c r="E8" s="157" t="s">
        <v>827</v>
      </c>
      <c r="F8" s="157" t="s">
        <v>1914</v>
      </c>
      <c r="G8" s="158">
        <v>46357</v>
      </c>
    </row>
    <row r="9" spans="2:7" ht="29.25">
      <c r="B9" s="157" t="s">
        <v>1915</v>
      </c>
      <c r="C9" s="157"/>
      <c r="D9" s="157"/>
      <c r="E9" s="157" t="s">
        <v>827</v>
      </c>
      <c r="F9" s="157" t="s">
        <v>1914</v>
      </c>
      <c r="G9" s="158" t="s">
        <v>1916</v>
      </c>
    </row>
    <row r="10" spans="2:7">
      <c r="B10" s="157" t="s">
        <v>1917</v>
      </c>
      <c r="C10" s="157">
        <v>265193</v>
      </c>
      <c r="D10" s="157" t="s">
        <v>1918</v>
      </c>
      <c r="E10" s="157" t="s">
        <v>828</v>
      </c>
      <c r="F10" s="157" t="s">
        <v>54</v>
      </c>
      <c r="G10" s="157" t="s">
        <v>1919</v>
      </c>
    </row>
    <row r="11" spans="2:7">
      <c r="B11" s="157" t="s">
        <v>1920</v>
      </c>
      <c r="C11" s="157">
        <v>293716</v>
      </c>
      <c r="D11" s="157" t="s">
        <v>1921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1922</v>
      </c>
      <c r="C12" s="157">
        <v>257258</v>
      </c>
      <c r="D12" s="157" t="s">
        <v>1923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1924</v>
      </c>
      <c r="C13" s="157">
        <v>371147</v>
      </c>
      <c r="D13" s="157" t="s">
        <v>1925</v>
      </c>
      <c r="E13" s="157" t="s">
        <v>829</v>
      </c>
      <c r="F13" s="157" t="s">
        <v>71</v>
      </c>
      <c r="G13" s="157" t="s">
        <v>1919</v>
      </c>
    </row>
    <row r="14" spans="2:7">
      <c r="B14" s="157" t="s">
        <v>1926</v>
      </c>
      <c r="C14" s="157">
        <v>259230</v>
      </c>
      <c r="D14" s="157" t="s">
        <v>1927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1928</v>
      </c>
      <c r="C15" s="157">
        <v>370705</v>
      </c>
      <c r="D15" s="157"/>
      <c r="E15" s="157" t="s">
        <v>829</v>
      </c>
      <c r="F15" s="157" t="s">
        <v>71</v>
      </c>
      <c r="G15" s="157" t="s">
        <v>1919</v>
      </c>
    </row>
    <row r="16" spans="2:7" ht="29.25">
      <c r="B16" s="157" t="s">
        <v>1929</v>
      </c>
      <c r="C16" s="157">
        <v>258542</v>
      </c>
      <c r="D16" s="157" t="s">
        <v>1930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1931</v>
      </c>
      <c r="C17" s="157">
        <v>257050</v>
      </c>
      <c r="D17" s="157" t="s">
        <v>1932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1933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1934</v>
      </c>
      <c r="D4" s="159" t="s">
        <v>1935</v>
      </c>
      <c r="E4" s="159" t="s">
        <v>1936</v>
      </c>
      <c r="F4" s="156" t="s">
        <v>1937</v>
      </c>
      <c r="G4" s="159" t="s">
        <v>1938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1939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1940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1939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1939</v>
      </c>
      <c r="G9" s="192" t="s">
        <v>1941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1939</v>
      </c>
      <c r="G10" s="162"/>
    </row>
    <row r="11" spans="2:7" ht="19.5" customHeight="1">
      <c r="B11" s="162" t="s">
        <v>1942</v>
      </c>
      <c r="C11" s="162">
        <v>9038</v>
      </c>
      <c r="D11" s="163">
        <v>46070</v>
      </c>
      <c r="E11" s="162">
        <v>9637</v>
      </c>
      <c r="F11" s="164" t="s">
        <v>1943</v>
      </c>
      <c r="G11" s="162"/>
    </row>
    <row r="12" spans="2:7" ht="19.5" customHeight="1">
      <c r="B12" s="162" t="s">
        <v>752</v>
      </c>
      <c r="C12" s="162" t="s">
        <v>1944</v>
      </c>
      <c r="D12" s="163">
        <v>46066</v>
      </c>
      <c r="E12" s="162">
        <v>9500</v>
      </c>
      <c r="F12" s="164" t="s">
        <v>1945</v>
      </c>
      <c r="G12" s="162"/>
    </row>
    <row r="13" spans="2:7" ht="19.5" customHeight="1">
      <c r="B13" s="162" t="s">
        <v>752</v>
      </c>
      <c r="C13" s="162" t="s">
        <v>1946</v>
      </c>
      <c r="D13" s="163">
        <v>46066</v>
      </c>
      <c r="E13" s="162">
        <v>10500</v>
      </c>
      <c r="F13" s="164" t="s">
        <v>1945</v>
      </c>
      <c r="G13" s="162"/>
    </row>
    <row r="14" spans="2:7" ht="19.5" customHeight="1">
      <c r="B14" s="162" t="s">
        <v>752</v>
      </c>
      <c r="C14" s="162" t="s">
        <v>1947</v>
      </c>
      <c r="D14" s="163">
        <v>46066</v>
      </c>
      <c r="E14" s="162">
        <v>9000</v>
      </c>
      <c r="F14" s="164" t="s">
        <v>1945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1948</v>
      </c>
      <c r="D5" s="244"/>
      <c r="E5" s="244"/>
      <c r="F5" s="244"/>
      <c r="G5" s="244"/>
      <c r="H5" s="244"/>
      <c r="I5" s="244"/>
      <c r="J5" s="245"/>
      <c r="K5" s="246" t="s">
        <v>1949</v>
      </c>
      <c r="L5" s="247"/>
      <c r="M5" s="247"/>
      <c r="N5" s="247"/>
      <c r="O5" s="248" t="s">
        <v>1950</v>
      </c>
      <c r="P5" s="249"/>
    </row>
    <row r="6" spans="1:16" s="73" customFormat="1" ht="15" customHeight="1">
      <c r="A6" s="65" t="s">
        <v>1951</v>
      </c>
      <c r="B6" s="74" t="s">
        <v>1952</v>
      </c>
      <c r="C6" s="75" t="s">
        <v>995</v>
      </c>
      <c r="D6" s="76" t="s">
        <v>996</v>
      </c>
      <c r="E6" s="75" t="s">
        <v>1953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1954</v>
      </c>
      <c r="M6" s="79" t="s">
        <v>611</v>
      </c>
      <c r="N6" s="80" t="s">
        <v>990</v>
      </c>
      <c r="O6" s="154" t="s">
        <v>1033</v>
      </c>
      <c r="P6" s="132" t="s">
        <v>1955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>
        <f>IF(SP_SUL!BH587="","*",SP_SUL!BH587)</f>
        <v>0</v>
      </c>
      <c r="P587" s="145" t="str">
        <f>IF($A$2=1,IF(SP_SUL!BJ587="","*",SP_SUL!BJ587),IF(SP_SUL!BK587="","*",SP_SUL!BK587))</f>
        <v>Cancelado, devido sem espaço para recebimento em ZEM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09h45 até 13h00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MC1 11h55 previsão de faixa após C68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1956</v>
      </c>
      <c r="V1" s="255"/>
      <c r="W1" s="255"/>
    </row>
    <row r="2" spans="1:23" ht="15" customHeight="1">
      <c r="A2" s="86" t="s">
        <v>1957</v>
      </c>
      <c r="B2" s="86" t="s">
        <v>1952</v>
      </c>
      <c r="C2" s="86" t="s">
        <v>411</v>
      </c>
      <c r="D2" s="87" t="s">
        <v>995</v>
      </c>
      <c r="E2" s="87" t="s">
        <v>4</v>
      </c>
      <c r="F2" s="87" t="s">
        <v>1951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1958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*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*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*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*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*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*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 t="str">
        <f>IF(SP_SUL!B616="","*",SP_SUL!B616)</f>
        <v>*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*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 t="str">
        <f>IF(SP_SUL!B619="","*",SP_SUL!B619)</f>
        <v>*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1959</v>
      </c>
      <c r="C2" s="120" t="s">
        <v>980</v>
      </c>
      <c r="D2" s="75" t="s">
        <v>982</v>
      </c>
      <c r="E2" s="75" t="s">
        <v>1960</v>
      </c>
      <c r="F2" s="98" t="s">
        <v>1961</v>
      </c>
      <c r="G2" s="75" t="s">
        <v>1962</v>
      </c>
      <c r="H2" s="75" t="s">
        <v>1963</v>
      </c>
      <c r="I2" s="75" t="s">
        <v>1964</v>
      </c>
      <c r="J2" s="75" t="s">
        <v>1965</v>
      </c>
      <c r="K2" s="77" t="s">
        <v>1966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*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*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1967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2026-02-23T16:17:15Z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