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88" documentId="120_S{118792C3-22EF-5104-A093-F22BFE3913F3}" xr6:coauthVersionLast="47" xr6:coauthVersionMax="47" xr10:uidLastSave="{A3D8AD7F-F936-401D-A241-8D26ECEFCDC6}"/>
  <bookViews>
    <workbookView xWindow="-60" yWindow="-60" windowWidth="15480" windowHeight="11640" firstSheet="6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3" i="15" l="1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M87" i="1" a="1"/>
  <c r="M87" i="1" s="1"/>
  <c r="L84" i="15" s="1"/>
  <c r="L87" i="1" a="1"/>
  <c r="L87" i="1" s="1"/>
  <c r="K84" i="15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K79" i="15" s="1"/>
  <c r="M81" i="1" a="1"/>
  <c r="M81" i="1" s="1"/>
  <c r="L78" i="15" s="1"/>
  <c r="L81" i="1" a="1"/>
  <c r="L81" i="1" s="1"/>
  <c r="K78" i="15" s="1"/>
  <c r="M85" i="1" a="1"/>
  <c r="M85" i="1" s="1"/>
  <c r="L82" i="15" s="1"/>
  <c r="L85" i="1" a="1"/>
  <c r="L85" i="1" s="1"/>
  <c r="K82" i="15" s="1"/>
  <c r="A89" i="1"/>
  <c r="C89" i="1"/>
  <c r="F89" i="1"/>
  <c r="Q89" i="1"/>
  <c r="R86" i="15" s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K85" i="15" s="1"/>
  <c r="M80" i="1" a="1"/>
  <c r="M80" i="1" s="1"/>
  <c r="L77" i="15" s="1"/>
  <c r="L80" i="1" a="1"/>
  <c r="L80" i="1" s="1"/>
  <c r="K77" i="15" s="1"/>
  <c r="M86" i="1" a="1"/>
  <c r="M86" i="1" s="1"/>
  <c r="L83" i="15" s="1"/>
  <c r="L86" i="1" a="1"/>
  <c r="L86" i="1" s="1"/>
  <c r="K83" i="15" s="1"/>
  <c r="M90" i="1" a="1"/>
  <c r="M90" i="1" s="1"/>
  <c r="L87" i="15" s="1"/>
  <c r="L90" i="1" a="1"/>
  <c r="L90" i="1" s="1"/>
  <c r="K87" i="15" s="1"/>
  <c r="M66" i="1" a="1"/>
  <c r="M66" i="1" s="1"/>
  <c r="L63" i="15" s="1"/>
  <c r="L66" i="1" a="1"/>
  <c r="L66" i="1" s="1"/>
  <c r="K63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0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1" i="1"/>
  <c r="R78" i="15" s="1"/>
  <c r="Q82" i="1"/>
  <c r="R79" i="15" s="1"/>
  <c r="Q83" i="1"/>
  <c r="R80" i="15" s="1"/>
  <c r="Q84" i="1"/>
  <c r="R81" i="15" s="1"/>
  <c r="Q85" i="1"/>
  <c r="R82" i="15" s="1"/>
  <c r="Q86" i="1"/>
  <c r="R83" i="15" s="1"/>
  <c r="Q88" i="1"/>
  <c r="R85" i="15" s="1"/>
  <c r="Q90" i="1"/>
  <c r="R87" i="15" s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L17" i="1" a="1"/>
  <c r="L17" i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0" i="1"/>
  <c r="C90" i="1"/>
  <c r="R90" i="1" a="1"/>
  <c r="R90" i="1" s="1"/>
  <c r="D87" i="15" s="1"/>
  <c r="S90" i="1" a="1"/>
  <c r="S90" i="1" s="1"/>
  <c r="E87" i="15" s="1"/>
  <c r="T90" i="1" a="1"/>
  <c r="T90" i="1" s="1"/>
  <c r="AH90" i="1"/>
  <c r="BA90" i="1" s="1"/>
  <c r="AI90" i="1"/>
  <c r="AJ90" i="1"/>
  <c r="K72" i="10" s="1"/>
  <c r="AK90" i="1"/>
  <c r="AN90" i="1"/>
  <c r="AO90" i="1"/>
  <c r="M72" i="10" s="1"/>
  <c r="AP90" i="1"/>
  <c r="AX90" i="1"/>
  <c r="BQ90" i="1"/>
  <c r="BR90" i="1"/>
  <c r="A91" i="1"/>
  <c r="C91" i="1"/>
  <c r="L91" i="1" a="1"/>
  <c r="L91" i="1" s="1"/>
  <c r="K88" i="15" s="1"/>
  <c r="M91" i="1" a="1"/>
  <c r="M91" i="1" s="1"/>
  <c r="L88" i="15" s="1"/>
  <c r="R91" i="1" a="1"/>
  <c r="R91" i="1" s="1"/>
  <c r="D88" i="15" s="1"/>
  <c r="S91" i="1" a="1"/>
  <c r="S91" i="1" s="1"/>
  <c r="E88" i="15" s="1"/>
  <c r="T91" i="1" a="1"/>
  <c r="T91" i="1" s="1"/>
  <c r="AH91" i="1"/>
  <c r="BA91" i="1" s="1"/>
  <c r="AI91" i="1"/>
  <c r="AJ91" i="1"/>
  <c r="K73" i="10" s="1"/>
  <c r="AK91" i="1"/>
  <c r="AN91" i="1"/>
  <c r="BD91" i="1" s="1" a="1"/>
  <c r="BD91" i="1" s="1"/>
  <c r="AO91" i="1"/>
  <c r="M73" i="10" s="1"/>
  <c r="AP91" i="1"/>
  <c r="AX91" i="1"/>
  <c r="BQ91" i="1"/>
  <c r="BR91" i="1"/>
  <c r="A92" i="1"/>
  <c r="C92" i="1"/>
  <c r="L92" i="1" a="1"/>
  <c r="L92" i="1" s="1"/>
  <c r="K89" i="15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K90" i="15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90" i="1" l="1" a="1"/>
  <c r="BC90" i="1" s="1"/>
  <c r="BD90" i="1" a="1"/>
  <c r="BD90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F77" i="12"/>
  <c r="F76" i="12"/>
  <c r="F75" i="12"/>
  <c r="F74" i="12"/>
  <c r="F73" i="12"/>
  <c r="F72" i="12"/>
  <c r="F71" i="12"/>
  <c r="F70" i="12"/>
  <c r="F69" i="12"/>
  <c r="F68" i="12"/>
  <c r="F67" i="12"/>
  <c r="F66" i="12"/>
  <c r="F65" i="12"/>
  <c r="F64" i="12"/>
  <c r="F63" i="12"/>
  <c r="F62" i="12"/>
  <c r="F61" i="12"/>
  <c r="F60" i="12"/>
  <c r="F59" i="12"/>
  <c r="F55" i="12"/>
  <c r="F42" i="12"/>
  <c r="K42" i="15"/>
  <c r="F41" i="12"/>
  <c r="K41" i="15"/>
  <c r="F30" i="12"/>
  <c r="K30" i="15"/>
  <c r="F24" i="12"/>
  <c r="K24" i="15"/>
  <c r="F23" i="12"/>
  <c r="K23" i="15"/>
  <c r="F22" i="12"/>
  <c r="K22" i="15"/>
  <c r="F10" i="12"/>
  <c r="K10" i="15"/>
  <c r="F11" i="12"/>
  <c r="K11" i="15"/>
  <c r="F12" i="12"/>
  <c r="K12" i="15"/>
  <c r="F13" i="12"/>
  <c r="K13" i="15"/>
  <c r="F14" i="12"/>
  <c r="K14" i="15"/>
  <c r="F15" i="12"/>
  <c r="K15" i="15"/>
  <c r="F16" i="12"/>
  <c r="K16" i="15"/>
  <c r="F17" i="12"/>
  <c r="K17" i="15"/>
  <c r="F18" i="12"/>
  <c r="K18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F31" i="12"/>
  <c r="K31" i="15"/>
  <c r="F43" i="12"/>
  <c r="F46" i="12"/>
  <c r="F49" i="12"/>
  <c r="F52" i="12"/>
  <c r="F45" i="12"/>
  <c r="F58" i="12"/>
  <c r="F54" i="12"/>
  <c r="F53" i="12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90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91" i="1" a="1"/>
  <c r="BC91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BB90" i="1" a="1"/>
  <c r="BB90" i="1" s="1"/>
  <c r="AM106" i="1"/>
  <c r="BB94" i="1" a="1"/>
  <c r="BB94" i="1" s="1"/>
  <c r="AM94" i="1"/>
  <c r="BC111" i="1" a="1"/>
  <c r="BC111" i="1" s="1"/>
  <c r="AM93" i="1"/>
  <c r="AM92" i="1"/>
  <c r="AM91" i="1"/>
  <c r="AM90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F91" i="12"/>
  <c r="G95" i="10"/>
  <c r="L94" i="10"/>
  <c r="N94" i="10"/>
  <c r="D94" i="10"/>
  <c r="C94" i="10"/>
  <c r="F90" i="12"/>
  <c r="G94" i="10"/>
  <c r="L93" i="10"/>
  <c r="N93" i="10"/>
  <c r="D93" i="10"/>
  <c r="C93" i="10"/>
  <c r="F89" i="12"/>
  <c r="G93" i="10"/>
  <c r="L92" i="10"/>
  <c r="N92" i="10"/>
  <c r="D92" i="10"/>
  <c r="C92" i="10"/>
  <c r="F88" i="12"/>
  <c r="G92" i="10"/>
  <c r="L91" i="10"/>
  <c r="N91" i="10"/>
  <c r="D91" i="10"/>
  <c r="C91" i="10"/>
  <c r="F87" i="12"/>
  <c r="G91" i="10"/>
  <c r="L90" i="10"/>
  <c r="N90" i="10"/>
  <c r="D90" i="10"/>
  <c r="C90" i="10"/>
  <c r="F86" i="12"/>
  <c r="G90" i="10"/>
  <c r="L89" i="10"/>
  <c r="N89" i="10"/>
  <c r="D89" i="10"/>
  <c r="C89" i="10"/>
  <c r="F85" i="12"/>
  <c r="G89" i="10"/>
  <c r="L88" i="10"/>
  <c r="N88" i="10"/>
  <c r="D88" i="10"/>
  <c r="C88" i="10"/>
  <c r="F84" i="12"/>
  <c r="G88" i="10"/>
  <c r="L87" i="10"/>
  <c r="N87" i="10"/>
  <c r="D87" i="10"/>
  <c r="C87" i="10"/>
  <c r="F83" i="12"/>
  <c r="G87" i="10"/>
  <c r="L86" i="10"/>
  <c r="N86" i="10"/>
  <c r="D86" i="10"/>
  <c r="C86" i="10"/>
  <c r="F82" i="12"/>
  <c r="G86" i="10"/>
  <c r="L85" i="10"/>
  <c r="N85" i="10"/>
  <c r="D85" i="10"/>
  <c r="C85" i="10"/>
  <c r="F81" i="12"/>
  <c r="G85" i="10"/>
  <c r="L84" i="10"/>
  <c r="N84" i="10"/>
  <c r="D84" i="10"/>
  <c r="C84" i="10"/>
  <c r="F80" i="12"/>
  <c r="G84" i="10"/>
  <c r="L83" i="10"/>
  <c r="N83" i="10"/>
  <c r="D83" i="10"/>
  <c r="C83" i="10"/>
  <c r="F79" i="12"/>
  <c r="G83" i="10"/>
  <c r="L82" i="10"/>
  <c r="N82" i="10"/>
  <c r="D82" i="10"/>
  <c r="C82" i="10"/>
  <c r="F78" i="12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90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<sst xmlns="http://schemas.openxmlformats.org/spreadsheetml/2006/main" count="3866" uniqueCount="1224">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</sst>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1">
      <filters>
        <dateGroupItem year="2026" month="2" day="3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I72" activePane="topRight" state="frozen"/>
      <selection pane="topRight" activeCell="P86" sqref="P8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28" t="s">
        <v>968</v>
      </c>
      <c r="C1" s="229"/>
      <c r="D1" s="229"/>
      <c r="E1" s="228" t="s">
        <v>969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05" t="s">
        <v>970</v>
      </c>
      <c r="AI1" s="206"/>
      <c r="AJ1" s="206"/>
      <c r="AK1" s="206"/>
      <c r="AL1" s="207"/>
      <c r="AM1" s="208"/>
      <c r="AN1" s="206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9"/>
      <c r="BF1" s="4"/>
      <c r="BG1" s="210" t="s">
        <v>971</v>
      </c>
      <c r="BH1" s="211"/>
      <c r="BI1" s="211"/>
      <c r="BJ1" s="212"/>
      <c r="BK1" s="4"/>
      <c r="BL1" s="202" t="s">
        <v>972</v>
      </c>
      <c r="BM1" s="203"/>
      <c r="BN1" s="203"/>
      <c r="BO1" s="203"/>
      <c r="BP1" s="203"/>
      <c r="BQ1" s="203"/>
      <c r="BR1" s="204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05" t="s">
        <v>973</v>
      </c>
      <c r="AI2" s="206"/>
      <c r="AJ2" s="206"/>
      <c r="AK2" s="206"/>
      <c r="AL2" s="207"/>
      <c r="AM2" s="208"/>
      <c r="AN2" s="206"/>
      <c r="AO2" s="206"/>
      <c r="AP2" s="209"/>
      <c r="AQ2" s="5"/>
      <c r="AR2" s="205" t="s">
        <v>976</v>
      </c>
      <c r="AS2" s="206"/>
      <c r="AT2" s="206"/>
      <c r="AU2" s="206"/>
      <c r="AV2" s="206"/>
      <c r="AW2" s="206"/>
      <c r="AX2" s="209"/>
      <c r="AY2" s="5"/>
      <c r="AZ2" s="219" t="s">
        <v>977</v>
      </c>
      <c r="BA2" s="220"/>
      <c r="BB2" s="205" t="s">
        <v>974</v>
      </c>
      <c r="BC2" s="206"/>
      <c r="BD2" s="206"/>
      <c r="BE2" s="209"/>
      <c r="BF2" s="4"/>
      <c r="BG2" s="213"/>
      <c r="BH2" s="214"/>
      <c r="BI2" s="214"/>
      <c r="BJ2" s="215"/>
      <c r="BK2" s="4"/>
      <c r="BL2" s="216"/>
      <c r="BM2" s="217"/>
      <c r="BN2" s="217"/>
      <c r="BO2" s="217"/>
      <c r="BP2" s="217"/>
      <c r="BQ2" s="217"/>
      <c r="BR2" s="218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19" t="s">
        <v>978</v>
      </c>
      <c r="AI3" s="220"/>
      <c r="AJ3" s="219" t="s">
        <v>979</v>
      </c>
      <c r="AK3" s="225"/>
      <c r="AL3" s="226"/>
      <c r="AM3" s="227"/>
      <c r="AN3" s="225"/>
      <c r="AO3" s="225"/>
      <c r="AP3" s="220"/>
      <c r="AQ3" s="60"/>
      <c r="AR3" s="223" t="s">
        <v>985</v>
      </c>
      <c r="AS3" s="224"/>
      <c r="AT3" s="223" t="s">
        <v>986</v>
      </c>
      <c r="AU3" s="224"/>
      <c r="AV3" s="223" t="s">
        <v>987</v>
      </c>
      <c r="AW3" s="224"/>
      <c r="AX3" s="60" t="s">
        <v>988</v>
      </c>
      <c r="AY3" s="60"/>
      <c r="AZ3" s="221"/>
      <c r="BA3" s="222"/>
      <c r="BB3" s="219" t="s">
        <v>981</v>
      </c>
      <c r="BC3" s="225"/>
      <c r="BD3" s="225"/>
      <c r="BE3" s="220"/>
      <c r="BF3" s="59"/>
      <c r="BG3" s="213"/>
      <c r="BH3" s="214"/>
      <c r="BI3" s="214"/>
      <c r="BJ3" s="215"/>
      <c r="BK3" s="59"/>
      <c r="BL3" s="202" t="s">
        <v>989</v>
      </c>
      <c r="BM3" s="203"/>
      <c r="BN3" s="203"/>
      <c r="BO3" s="204"/>
      <c r="BP3" s="202" t="s">
        <v>773</v>
      </c>
      <c r="BQ3" s="203"/>
      <c r="BR3" s="204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/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265.7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/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 t="str">
        <f>IF(BS_CONTROLE[[#This Row],[SB]]=0, "-", BS_CONTROLE[[#This Row],[SB]])</f>
        <v>ZEC267</v>
      </c>
      <c r="AN66" s="105">
        <f>IF(BS_CONTROLE[[#This Row],[SUB]]=0, "-", BS_CONTROLE[[#This Row],[SUB]])</f>
        <v>73</v>
      </c>
      <c r="AO66" s="105">
        <f>BS_CONTROLE[[#This Row],[KM - Inicio]]</f>
        <v>265.7</v>
      </c>
      <c r="AP66" s="105">
        <f>BS_CONTROLE[[#This Row],[KM - Inicio]]</f>
        <v>265.7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/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/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/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/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/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/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/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/>
      <c r="AR73" s="108"/>
      <c r="AS73" s="108"/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/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/>
      <c r="BH73" s="16"/>
      <c r="BI73" s="16"/>
      <c r="BJ73" s="17"/>
      <c r="BK73" s="15"/>
      <c r="BL73" s="130"/>
      <c r="BM73" s="130"/>
      <c r="BN73" s="130"/>
      <c r="BO73" s="17"/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/>
      </c>
    </row>
    <row r="74" spans="1:71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/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/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/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 hidden="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190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ZSD2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/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/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 t="shared" ref="A90:A153" si="5">D90&amp;B90</f>
        <v>V8346059</v>
      </c>
      <c r="B90" s="102">
        <v>46059</v>
      </c>
      <c r="C90" s="134">
        <f>IF(BS_CONTROLE[[#This Row],[DATA]]="","",WEEKNUM(BS_CONTROLE[[#This Row],[DATA]]))</f>
        <v>6</v>
      </c>
      <c r="D90" s="104" t="s">
        <v>822</v>
      </c>
      <c r="E90" s="126" t="s">
        <v>729</v>
      </c>
      <c r="F90" s="142" t="str">
        <f>IF(D90="","*",VLOOKUP(E90,BS_ATIVIDADE[],3,FALSE))</f>
        <v>MECANIZAÇÃO - SOCADORA</v>
      </c>
      <c r="G90" s="106" t="s">
        <v>57</v>
      </c>
      <c r="H90" s="106" t="s">
        <v>55</v>
      </c>
      <c r="I90" s="105">
        <v>70</v>
      </c>
      <c r="J90" s="105">
        <v>139.19999999999999</v>
      </c>
      <c r="K90" s="105">
        <v>135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0" s="106">
        <v>0.35416666666666669</v>
      </c>
      <c r="O90" s="106">
        <v>8.3333333333333329E-2</v>
      </c>
      <c r="P90" s="105">
        <v>300</v>
      </c>
      <c r="Q90" s="9" t="str">
        <f>IF(E90=0, "*", IFERROR(_xlfn.XLOOKUP(E90, BS_ATIVIDADE[ATIVIDADE], BS_ATIVIDADE[UNIDADE]), "*"))</f>
        <v>M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0" s="105" t="s">
        <v>1060</v>
      </c>
      <c r="V90" s="105" t="s">
        <v>1061</v>
      </c>
      <c r="W90" s="104" t="s">
        <v>452</v>
      </c>
      <c r="X90" s="129"/>
      <c r="Y90" s="104"/>
      <c r="Z90" s="105"/>
      <c r="AA90" s="103"/>
      <c r="AB90" s="152"/>
      <c r="AC90" s="107"/>
      <c r="AD90" s="105"/>
      <c r="AE90" s="105"/>
      <c r="AF90" s="105"/>
      <c r="AG90" s="14"/>
      <c r="AH90" s="126" t="str">
        <f>IF(BS_CONTROLE[[#This Row],[Atividade]]=0, "-", BS_CONTROLE[[#This Row],[Atividade]])</f>
        <v>MECANIZAÇÃO - SOCADORA</v>
      </c>
      <c r="AI90" s="8" t="str">
        <f>IF(BS_CONTROLE[[#This Row],[Atividade]]=0, "-", BS_CONTROLE[[#This Row],[Atividade]])</f>
        <v>MECANIZAÇÃO - SOCADORA</v>
      </c>
      <c r="AJ90" s="30" t="str">
        <f>BS_CONTROLE[[#This Row],[Local - Partida]]</f>
        <v>ZIQ2</v>
      </c>
      <c r="AK90" s="30" t="str">
        <f>BS_CONTROLE[[#This Row],[Local - Encerramento]]</f>
        <v>ZIQ</v>
      </c>
      <c r="AL90" s="105" t="str">
        <f>IF(BS_CONTROLE[[#This Row],[Entre - Estações]]=0, "-", BS_CONTROLE[[#This Row],[Entre - Estações]])</f>
        <v>ZRQ-ZQX</v>
      </c>
      <c r="AM90" s="105" t="str">
        <f>IF(BS_CONTROLE[[#This Row],[SB]]=0, "-", BS_CONTROLE[[#This Row],[SB]])</f>
        <v>139ZQX1</v>
      </c>
      <c r="AN90" s="105">
        <f>IF(BS_CONTROLE[[#This Row],[SUB]]=0, "-", BS_CONTROLE[[#This Row],[SUB]])</f>
        <v>70</v>
      </c>
      <c r="AO90" s="105">
        <f>BS_CONTROLE[[#This Row],[KM - Inicio]]</f>
        <v>139.19999999999999</v>
      </c>
      <c r="AP90" s="105">
        <f>BS_CONTROLE[[#This Row],[KM - Inicio]]</f>
        <v>139.19999999999999</v>
      </c>
      <c r="AQ90" s="108"/>
      <c r="AR90" s="108"/>
      <c r="AS90" s="108"/>
      <c r="AT90" s="135"/>
      <c r="AU90" s="135"/>
      <c r="AV90" s="13"/>
      <c r="AW90" s="13"/>
      <c r="AX90" s="178">
        <f>IF(D90="","*",IFERROR(IF(ISODD(COUNT(AR90:AW1084)),"ERRO",SUM((AS90-AR90),(AU90-AT90),(AW90-AV90))),"ERRO"))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M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0" s="150"/>
      <c r="BF90" s="15"/>
      <c r="BG90" s="16"/>
      <c r="BH90" s="16"/>
      <c r="BI90" s="16"/>
      <c r="BJ90" s="17"/>
      <c r="BK90" s="15"/>
      <c r="BL90" s="130"/>
      <c r="BM90" s="130"/>
      <c r="BN90" s="130"/>
      <c r="BO90" s="17"/>
      <c r="BP90" s="11" t="str">
        <f t="shared" ref="BP90:BP153" si="6"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91" si="7">IF(BM90="","",SUBSTITUTE(BL90," ","")&amp;SUBSTITUTE(BM90," ",""))</f>
        <v/>
      </c>
    </row>
    <row r="91" spans="1:71" hidden="1">
      <c r="A91" s="45" t="str">
        <f t="shared" si="5"/>
        <v/>
      </c>
      <c r="B91" s="102"/>
      <c r="C91" s="134" t="str">
        <f>IF(BS_CONTROLE[[#This Row],[DATA]]="","",WEEKNUM(BS_CONTROLE[[#This Row],[DATA]]))</f>
        <v/>
      </c>
      <c r="D91" s="104"/>
      <c r="E91" s="126"/>
      <c r="F91" s="142" t="str">
        <f>IF(D91="","*",VLOOKUP(E91,BS_ATIVIDADE[],3,FALSE))</f>
        <v>*</v>
      </c>
      <c r="G91" s="106"/>
      <c r="H91" s="106"/>
      <c r="I91" s="105"/>
      <c r="J91" s="105"/>
      <c r="K91" s="105"/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" s="106"/>
      <c r="O91" s="106"/>
      <c r="P91" s="105"/>
      <c r="Q91" s="9" t="str">
        <f>IF(E91=0, "*", IFERROR(_xlfn.XLOOKUP(E91, BS_ATIVIDADE[ATIVIDADE], BS_ATIVIDADE[UNIDADE]), "*"))</f>
        <v>*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" s="105"/>
      <c r="V91" s="151"/>
      <c r="W91" s="104"/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-</v>
      </c>
      <c r="AI91" s="8" t="str">
        <f>IF(BS_CONTROLE[[#This Row],[Atividade]]=0, "-", BS_CONTROLE[[#This Row],[Atividade]])</f>
        <v>-</v>
      </c>
      <c r="AJ91" s="30">
        <f>BS_CONTROLE[[#This Row],[Local - Partida]]</f>
        <v>0</v>
      </c>
      <c r="AK91" s="30">
        <f>BS_CONTROLE[[#This Row],[Local - Encerramento]]</f>
        <v>0</v>
      </c>
      <c r="AL91" s="105" t="str">
        <f>IF(BS_CONTROLE[[#This Row],[Entre - Estações]]=0, "-", BS_CONTROLE[[#This Row],[Entre - Estações]])</f>
        <v>-</v>
      </c>
      <c r="AM91" s="105" t="str">
        <f>IF(BS_CONTROLE[[#This Row],[SB]]=0, "-", BS_CONTROLE[[#This Row],[SB]])</f>
        <v>-</v>
      </c>
      <c r="AN91" s="105" t="str">
        <f>IF(BS_CONTROLE[[#This Row],[SUB]]=0, "-", BS_CONTROLE[[#This Row],[SUB]])</f>
        <v>-</v>
      </c>
      <c r="AO91" s="105">
        <f>BS_CONTROLE[[#This Row],[KM - Inicio]]</f>
        <v>0</v>
      </c>
      <c r="AP91" s="105">
        <f>BS_CONTROLE[[#This Row],[KM - Inicio]]</f>
        <v>0</v>
      </c>
      <c r="AQ91" s="108"/>
      <c r="AR91" s="108"/>
      <c r="AS91" s="108"/>
      <c r="AT91" s="135"/>
      <c r="AU91" s="135"/>
      <c r="AV91" s="13"/>
      <c r="AW91" s="13"/>
      <c r="AX91" s="178" t="str">
        <f>IF(D91="","*",IFERROR(IF(ISODD(COUNT(AR91:AW1085)),"ERRO",SUM((AS91-AR91),(AU91-AT91),(AW91-AV91))),"ERRO"))</f>
        <v>*</v>
      </c>
      <c r="AY91" s="153"/>
      <c r="AZ91" s="109"/>
      <c r="BA91" s="9" t="str">
        <f>IFERROR(_xlfn.XLOOKUP(AH91, BS_ATIVIDADE[ATIVIDADE],BS_ATIVIDADE[UNIDADE] ), "*")</f>
        <v>*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si="6"/>
        <v>Aderente</v>
      </c>
      <c r="BQ91" s="18" t="str">
        <f>IF(OR(B91="",E91=""),"*",AX91/O91)</f>
        <v>*</v>
      </c>
      <c r="BR91" s="18" t="str">
        <f>IF(OR(B91="",E91=""),"*",AZ91/P91)</f>
        <v>*</v>
      </c>
      <c r="BS91" s="7" t="str">
        <f t="shared" si="7"/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0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0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X78:Y88 Y67:Y72 Y74:Y77 X62:Y66 X90:Y1019 Y89">
    <cfRule type="cellIs" dxfId="189" priority="54243" operator="equal">
      <formula>"OPORTUNIDADE"</formula>
    </cfRule>
  </conditionalFormatting>
  <conditionalFormatting sqref="X6:Y27 X41:Y41 Y40 X44:Y45 Y42:Y43 Y49:Y50 X51:Y51 Y30:Y38 X30:X40 Y52:Y56 Y58:Y61 X78:Y88 Y67:Y72 Y74:Y77 X62:Y66 X90:Y1019 Y89">
    <cfRule type="cellIs" dxfId="188" priority="11829" operator="equal">
      <formula>"NÃO"</formula>
    </cfRule>
    <cfRule type="cellIs" dxfId="187" priority="11830" operator="equal">
      <formula>"SIM"</formula>
    </cfRule>
  </conditionalFormatting>
  <conditionalFormatting sqref="AY6:AY1019">
    <cfRule type="expression" dxfId="186" priority="54285">
      <formula>#REF!=1</formula>
    </cfRule>
  </conditionalFormatting>
  <conditionalFormatting sqref="T6:T1019 AX6:AX1019 BD6:BD1019">
    <cfRule type="cellIs" dxfId="185" priority="54269" operator="equal">
      <formula>"ERRO"</formula>
    </cfRule>
  </conditionalFormatting>
  <conditionalFormatting sqref="BP6:BP1019">
    <cfRule type="cellIs" dxfId="184" priority="54264" operator="equal">
      <formula>"Produção e Intervalo"</formula>
    </cfRule>
    <cfRule type="cellIs" dxfId="183" priority="54265" operator="equal">
      <formula>"Aderente"</formula>
    </cfRule>
    <cfRule type="cellIs" dxfId="182" priority="54266" operator="equal">
      <formula>"Intervalo"</formula>
    </cfRule>
    <cfRule type="cellIs" dxfId="181" priority="54267" operator="equal">
      <formula>"Produção"</formula>
    </cfRule>
    <cfRule type="cellIs" dxfId="180" priority="54268" operator="equal">
      <formula>"ERRO"</formula>
    </cfRule>
  </conditionalFormatting>
  <conditionalFormatting sqref="BQ6:BR1019">
    <cfRule type="cellIs" dxfId="179" priority="54246" operator="equal">
      <formula>"*"</formula>
    </cfRule>
    <cfRule type="cellIs" dxfId="178" priority="54247" operator="greaterThanOrEqual">
      <formula>1</formula>
    </cfRule>
    <cfRule type="cellIs" dxfId="177" priority="54248" operator="lessThan">
      <formula>1</formula>
    </cfRule>
  </conditionalFormatting>
  <conditionalFormatting sqref="BJ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146" operator="equal">
      <formula>"OPORTUNIDADE"</formula>
    </cfRule>
  </conditionalFormatting>
  <conditionalFormatting sqref="X28:Y29">
    <cfRule type="cellIs" dxfId="175" priority="144" operator="equal">
      <formula>"NÃO"</formula>
    </cfRule>
    <cfRule type="cellIs" dxfId="174" priority="145" operator="equal">
      <formula>"SIM"</formula>
    </cfRule>
  </conditionalFormatting>
  <conditionalFormatting sqref="BJ1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1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2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122" operator="equal">
      <formula>"OPORTUNIDADE"</formula>
    </cfRule>
  </conditionalFormatting>
  <conditionalFormatting sqref="Y39">
    <cfRule type="cellIs" dxfId="172" priority="120" operator="equal">
      <formula>"NÃO"</formula>
    </cfRule>
    <cfRule type="cellIs" dxfId="171" priority="121" operator="equal">
      <formula>"SIM"</formula>
    </cfRule>
  </conditionalFormatting>
  <conditionalFormatting sqref="X42:X43">
    <cfRule type="cellIs" dxfId="170" priority="119" operator="equal">
      <formula>"OPORTUNIDADE"</formula>
    </cfRule>
  </conditionalFormatting>
  <conditionalFormatting sqref="X42:X43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BJ4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90" operator="equal">
      <formula>"OPORTUNIDADE"</formula>
    </cfRule>
  </conditionalFormatting>
  <conditionalFormatting sqref="X46:Y46 Y47:Y48 X47:X50">
    <cfRule type="cellIs" dxfId="166" priority="88" operator="equal">
      <formula>"NÃO"</formula>
    </cfRule>
    <cfRule type="cellIs" dxfId="165" priority="89" operator="equal">
      <formula>"SIM"</formula>
    </cfRule>
  </conditionalFormatting>
  <conditionalFormatting sqref="BJ3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62" operator="equal">
      <formula>"OPORTUNIDADE"</formula>
    </cfRule>
  </conditionalFormatting>
  <conditionalFormatting sqref="Y57">
    <cfRule type="cellIs" dxfId="163" priority="60" operator="equal">
      <formula>"NÃO"</formula>
    </cfRule>
    <cfRule type="cellIs" dxfId="162" priority="61" operator="equal">
      <formula>"SIM"</formula>
    </cfRule>
  </conditionalFormatting>
  <conditionalFormatting sqref="BJ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1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2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49" operator="equal">
      <formula>"OPORTUNIDADE"</formula>
    </cfRule>
  </conditionalFormatting>
  <conditionalFormatting sqref="X52:X61">
    <cfRule type="cellIs" dxfId="160" priority="47" operator="equal">
      <formula>"NÃO"</formula>
    </cfRule>
    <cfRule type="cellIs" dxfId="159" priority="48" operator="equal">
      <formula>"SIM"</formula>
    </cfRule>
  </conditionalFormatting>
  <conditionalFormatting sqref="BJ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3" operator="equal">
      <formula>"OPORTUNIDADE"</formula>
    </cfRule>
  </conditionalFormatting>
  <conditionalFormatting sqref="Y73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X67:X77">
    <cfRule type="cellIs" dxfId="155" priority="7" operator="equal">
      <formula>"OPORTUNIDADE"</formula>
    </cfRule>
  </conditionalFormatting>
  <conditionalFormatting sqref="X67:X77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X89">
    <cfRule type="cellIs" dxfId="152" priority="4" operator="equal">
      <formula>"OPORTUNIDADE"</formula>
    </cfRule>
  </conditionalFormatting>
  <conditionalFormatting sqref="X89">
    <cfRule type="cellIs" dxfId="151" priority="2" operator="equal">
      <formula>"NÃO"</formula>
    </cfRule>
    <cfRule type="cellIs" dxfId="150" priority="3" operator="equal">
      <formula>"SIM"</formula>
    </cfRule>
  </conditionalFormatting>
  <conditionalFormatting sqref="BO44:BO45 BO25:BO29 BO6:BO7 BO11:BO12 BO41 BO35 BO51 BO62:BO1019">
    <cfRule type="iconSet" priority="61377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1019">
    <cfRule type="iconSet" priority="61386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394">
      <iconSet showValue="0">
        <cfvo type="percent" val="0"/>
        <cfvo type="num" val="1"/>
        <cfvo type="num" val="1" gte="0"/>
      </iconSet>
    </cfRule>
    <cfRule type="iconSet" priority="61395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398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00">
      <iconSet showValue="0">
        <cfvo type="percent" val="0"/>
        <cfvo type="num" val="1"/>
        <cfvo type="num" val="1" gte="0"/>
      </iconSet>
    </cfRule>
  </conditionalFormatting>
  <conditionalFormatting sqref="BJ6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1175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1176</v>
      </c>
      <c r="C4" s="161" t="s">
        <v>1177</v>
      </c>
      <c r="D4" s="161" t="s">
        <v>1178</v>
      </c>
      <c r="E4" s="161" t="s">
        <v>1179</v>
      </c>
      <c r="F4" s="161" t="s">
        <v>4</v>
      </c>
      <c r="G4" s="161" t="s">
        <v>1180</v>
      </c>
    </row>
    <row r="5" spans="2:7">
      <c r="B5" s="162" t="s">
        <v>1181</v>
      </c>
      <c r="C5" s="162">
        <v>257068</v>
      </c>
      <c r="D5" s="162" t="s">
        <v>1182</v>
      </c>
      <c r="E5" s="162" t="s">
        <v>1183</v>
      </c>
      <c r="F5" s="162" t="s">
        <v>1183</v>
      </c>
      <c r="G5" s="163">
        <v>46296</v>
      </c>
    </row>
    <row r="6" spans="2:7">
      <c r="B6" s="162" t="s">
        <v>1184</v>
      </c>
      <c r="C6" s="162" t="s">
        <v>624</v>
      </c>
      <c r="D6" s="162" t="s">
        <v>624</v>
      </c>
      <c r="E6" s="162" t="s">
        <v>624</v>
      </c>
      <c r="F6" s="162" t="s">
        <v>1185</v>
      </c>
      <c r="G6" s="163" t="s">
        <v>624</v>
      </c>
    </row>
    <row r="7" spans="2:7">
      <c r="B7" s="162" t="s">
        <v>1186</v>
      </c>
      <c r="C7" s="162">
        <v>257472</v>
      </c>
      <c r="D7" s="162" t="s">
        <v>1187</v>
      </c>
      <c r="E7" s="162" t="s">
        <v>1188</v>
      </c>
      <c r="F7" s="162" t="s">
        <v>1188</v>
      </c>
      <c r="G7" s="163">
        <v>45992</v>
      </c>
    </row>
    <row r="8" spans="2:7">
      <c r="B8" s="162" t="s">
        <v>1189</v>
      </c>
      <c r="C8" s="162">
        <v>260307</v>
      </c>
      <c r="D8" s="162" t="s">
        <v>1190</v>
      </c>
      <c r="E8" s="162" t="s">
        <v>1191</v>
      </c>
      <c r="F8" s="162" t="s">
        <v>1188</v>
      </c>
      <c r="G8" s="163">
        <v>46082</v>
      </c>
    </row>
    <row r="9" spans="2:7">
      <c r="B9" s="162" t="s">
        <v>1192</v>
      </c>
      <c r="C9" s="162">
        <v>333033</v>
      </c>
      <c r="D9" s="162" t="s">
        <v>1193</v>
      </c>
      <c r="E9" s="162" t="s">
        <v>1185</v>
      </c>
      <c r="F9" s="162" t="s">
        <v>1194</v>
      </c>
      <c r="G9" s="162" t="s">
        <v>624</v>
      </c>
    </row>
    <row r="10" spans="2:7">
      <c r="B10" s="162" t="s">
        <v>1195</v>
      </c>
      <c r="C10" s="162"/>
      <c r="D10" s="162"/>
      <c r="E10" s="162" t="s">
        <v>1185</v>
      </c>
      <c r="F10" s="162" t="s">
        <v>1194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1196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1197</v>
      </c>
      <c r="E3" s="201" t="s">
        <v>1198</v>
      </c>
      <c r="F3" s="201" t="s">
        <v>1199</v>
      </c>
      <c r="G3" s="201" t="s">
        <v>1200</v>
      </c>
      <c r="H3" s="201" t="s">
        <v>1201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1202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1203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1204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E1" workbookViewId="0">
      <selection activeCell="S1053" sqref="S1053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1205</v>
      </c>
      <c r="V1" s="240"/>
      <c r="W1" s="240"/>
    </row>
    <row r="2" spans="1:23" ht="15" customHeight="1">
      <c r="A2" s="87" t="s">
        <v>1206</v>
      </c>
      <c r="B2" s="87" t="s">
        <v>1207</v>
      </c>
      <c r="C2" s="87" t="s">
        <v>442</v>
      </c>
      <c r="D2" s="88" t="s">
        <v>1009</v>
      </c>
      <c r="E2" s="88" t="s">
        <v>4</v>
      </c>
      <c r="F2" s="88" t="s">
        <v>1208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1209</v>
      </c>
      <c r="T2" s="91" t="s">
        <v>1012</v>
      </c>
      <c r="U2" s="137">
        <f ca="1">TODAY()-1</f>
        <v>46056</v>
      </c>
      <c r="V2" s="137">
        <f ca="1">U2-1</f>
        <v>46055</v>
      </c>
      <c r="W2" s="137">
        <f ca="1">V2-1</f>
        <v>46054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400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>
        <f ca="1">_xlfn.XLOOKUP(G11&amp;$V$2,BS_CONTROLE[CHAVE],BS_CONTROLE[Quantidade_11],"-")</f>
        <v>0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400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>
        <f ca="1">_xlfn.XLOOKUP(G17&amp;$U$2,BS_CONTROLE[CHAVE],BS_CONTROLE[Quantidade_11],"-")</f>
        <v>0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400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 t="str">
        <f ca="1">_xlfn.XLOOKUP(G33&amp;$V$2,BS_CONTROLE[CHAVE],BS_CONTROLE[Quantidade_11],"-")</f>
        <v>-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1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400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1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 t="str">
        <f ca="1">_xlfn.XLOOKUP(G53&amp;$V$2,BS_CONTROLE[CHAVE],BS_CONTROLE[Quantidade_11],"-")</f>
        <v>-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 t="str">
        <f ca="1">_xlfn.XLOOKUP(G57&amp;$W$2,BS_CONTROLE[CHAVE],BS_CONTROLE[Quantidade_11],"-")</f>
        <v>-</v>
      </c>
    </row>
    <row r="58" spans="1:23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*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400</v>
      </c>
    </row>
    <row r="63" spans="1:23" hidden="1">
      <c r="A63" s="146" t="str">
        <f>IF(SP_NORTE!X66="","*",SP_NORTE!X66)</f>
        <v>*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 t="str">
        <f>IF(SP_NORTE!M66="","*",SP_NORTE!M66)</f>
        <v>ZEC267</v>
      </c>
      <c r="M63" s="139">
        <f>IF(SP_NORTE!I66="","*",SP_NORTE!I66)</f>
        <v>73</v>
      </c>
      <c r="N63" s="144">
        <f>IF(SP_NORTE!J66="","*",SP_NORTE!J66)</f>
        <v>265.7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*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*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*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*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1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*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*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 t="str">
        <f ca="1">_xlfn.XLOOKUP(G69&amp;$V$2,BS_CONTROLE[CHAVE],BS_CONTROLE[Quantidade_11],"-")</f>
        <v>-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*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*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*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*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400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*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*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1</v>
      </c>
      <c r="V80" s="136">
        <f ca="1">_xlfn.XLOOKUP(G80&amp;$V$2,BS_CONTROLE[CHAVE],BS_CONTROLE[Quantidade_11],"-")</f>
        <v>0</v>
      </c>
      <c r="W80" s="136" t="str">
        <f ca="1">_xlfn.XLOOKUP(G80&amp;$W$2,BS_CONTROLE[CHAVE],BS_CONTROLE[Quantidade_11],"-")</f>
        <v>-</v>
      </c>
    </row>
    <row r="81" spans="1:23" hidden="1">
      <c r="A81" s="146" t="str">
        <f>IF(SP_NORTE!X84="","*",SP_NORTE!X84)</f>
        <v>*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ZSD2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*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 t="str">
        <f ca="1">_xlfn.XLOOKUP(G84&amp;$W$2,BS_CONTROLE[CHAVE],BS_CONTROLE[Quantidade_11],"-")</f>
        <v>-</v>
      </c>
    </row>
    <row r="85" spans="1:23" hidden="1">
      <c r="A85" s="146" t="str">
        <f>IF(SP_NORTE!X88="","*",SP_NORTE!X88)</f>
        <v>*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*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*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>V83</v>
      </c>
      <c r="H87" s="145" t="str">
        <f>IF(SP_NORTE!E90="","*",SP_NORTE!E90)</f>
        <v>MECANIZAÇÃO - SOCADORA</v>
      </c>
      <c r="I87" s="145" t="str">
        <f>IF(SP_NORTE!G90="","*",SP_NORTE!G90)</f>
        <v>ZIQ2</v>
      </c>
      <c r="J87" s="145" t="str">
        <f>IF(SP_NORTE!H90="","*",SP_NORTE!H90)</f>
        <v>ZIQ</v>
      </c>
      <c r="K87" s="138" t="str">
        <f>IF(SP_NORTE!L90="","*",SP_NORTE!L90)</f>
        <v>ZRQ-ZQX</v>
      </c>
      <c r="L87" s="138" t="str">
        <f>IF(SP_NORTE!M90="","*",SP_NORTE!M90)</f>
        <v>139ZQX1</v>
      </c>
      <c r="M87" s="139">
        <f>IF(SP_NORTE!I90="","*",SP_NORTE!I90)</f>
        <v>70</v>
      </c>
      <c r="N87" s="144">
        <f>IF(SP_NORTE!J90="","*",SP_NORTE!J90)</f>
        <v>139.19999999999999</v>
      </c>
      <c r="O87" s="144">
        <f>IF(SP_NORTE!K90="","*",SP_NORTE!K90)</f>
        <v>135</v>
      </c>
      <c r="P87" s="143">
        <f>IF(SP_NORTE!N90="","*",SP_NORTE!N90)</f>
        <v>0.35416666666666669</v>
      </c>
      <c r="Q87" s="143">
        <f>IF(SP_NORTE!O90="","*",SP_NORTE!O90)</f>
        <v>8.3333333333333329E-2</v>
      </c>
      <c r="R87" s="145" t="str">
        <f>IF(SP_NORTE!P90="","*",CONCATENATE(SP_NORTE!P90," ",SP_NORTE!Q90))</f>
        <v>300 M</v>
      </c>
      <c r="S87" s="145" t="str">
        <f>IF(SP_NORTE!U90="","*",SP_NORTE!U90)</f>
        <v>Antonioni</v>
      </c>
      <c r="T87" s="145" t="str">
        <f>IF(SP_NORTE!V90="","*",SP_NORTE!V90)</f>
        <v xml:space="preserve">Socadora Mecanizada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*</v>
      </c>
      <c r="B88" s="146" t="str">
        <f>IF(SP_NORTE!W91="","*",SP_NORTE!W91)</f>
        <v>*</v>
      </c>
      <c r="C88" s="146" t="str">
        <f>IF(SP_NORTE!Y91="","*",SP_NORTE!Y91)</f>
        <v>*</v>
      </c>
      <c r="D88" s="138" t="str">
        <f>IF(SP_NORTE!R91="","*",SP_NORTE!R91)</f>
        <v>-</v>
      </c>
      <c r="E88" s="138" t="str">
        <f>IF(SP_NORTE!S91="","*",SP_NORTE!S91)</f>
        <v>-</v>
      </c>
      <c r="F88" s="145" t="str">
        <f>IF(SP_NORTE!B91="","*",SP_NORTE!B91)</f>
        <v>*</v>
      </c>
      <c r="G88" s="145" t="str">
        <f>IF(SP_NORTE!D91="","*",SP_NORTE!D91)</f>
        <v>*</v>
      </c>
      <c r="H88" s="145" t="str">
        <f>IF(SP_NORTE!E91="","*",SP_NORTE!E91)</f>
        <v>*</v>
      </c>
      <c r="I88" s="145" t="str">
        <f>IF(SP_NORTE!G91="","*",SP_NORTE!G91)</f>
        <v>*</v>
      </c>
      <c r="J88" s="145" t="str">
        <f>IF(SP_NORTE!H91="","*",SP_NORTE!H91)</f>
        <v>*</v>
      </c>
      <c r="K88" s="138" t="str">
        <f>IF(SP_NORTE!L91="","*",SP_NORTE!L91)</f>
        <v>-</v>
      </c>
      <c r="L88" s="138" t="str">
        <f>IF(SP_NORTE!M91="","*",SP_NORTE!M91)</f>
        <v>-</v>
      </c>
      <c r="M88" s="139" t="str">
        <f>IF(SP_NORTE!I91="","*",SP_NORTE!I91)</f>
        <v>*</v>
      </c>
      <c r="N88" s="144" t="str">
        <f>IF(SP_NORTE!J91="","*",SP_NORTE!J91)</f>
        <v>*</v>
      </c>
      <c r="O88" s="144" t="str">
        <f>IF(SP_NORTE!K91="","*",SP_NORTE!K91)</f>
        <v>*</v>
      </c>
      <c r="P88" s="143" t="str">
        <f>IF(SP_NORTE!N91="","*",SP_NORTE!N91)</f>
        <v>*</v>
      </c>
      <c r="Q88" s="143" t="str">
        <f>IF(SP_NORTE!O91="","*",SP_NORTE!O91)</f>
        <v>*</v>
      </c>
      <c r="R88" s="145" t="str">
        <f>IF(SP_NORTE!P91="","*",CONCATENATE(SP_NORTE!P91," ",SP_NORTE!Q91))</f>
        <v>*</v>
      </c>
      <c r="S88" s="145" t="str">
        <f>IF(SP_NORTE!U91="","*",SP_NORTE!U91)</f>
        <v>*</v>
      </c>
      <c r="T88" s="145" t="str">
        <f>IF(SP_NORTE!V91="","*",SP_NORTE!V91)</f>
        <v>*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4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1210</v>
      </c>
      <c r="D5" s="242"/>
      <c r="E5" s="242"/>
      <c r="F5" s="242"/>
      <c r="G5" s="242"/>
      <c r="H5" s="242"/>
      <c r="I5" s="242"/>
      <c r="J5" s="243"/>
      <c r="K5" s="244" t="s">
        <v>1211</v>
      </c>
      <c r="L5" s="245"/>
      <c r="M5" s="245"/>
      <c r="N5" s="245"/>
      <c r="O5" s="246" t="s">
        <v>1212</v>
      </c>
      <c r="P5" s="247"/>
    </row>
    <row r="6" spans="1:16" s="74" customFormat="1" ht="15" customHeight="1">
      <c r="A6" s="66" t="s">
        <v>1208</v>
      </c>
      <c r="B6" s="75" t="s">
        <v>1207</v>
      </c>
      <c r="C6" s="76" t="s">
        <v>1009</v>
      </c>
      <c r="D6" s="77" t="s">
        <v>1010</v>
      </c>
      <c r="E6" s="76" t="s">
        <v>1213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1214</v>
      </c>
      <c r="M6" s="80" t="s">
        <v>642</v>
      </c>
      <c r="N6" s="81" t="s">
        <v>1004</v>
      </c>
      <c r="O6" s="158" t="s">
        <v>1047</v>
      </c>
      <c r="P6" s="132" t="s">
        <v>1215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 t="str">
        <f>IF(SP_NORTE!BG73="","*",SP_NORTE!BG73)</f>
        <v>*</v>
      </c>
      <c r="P58" s="147" t="str">
        <f>IF($A$2=1,IF(SP_NORTE!BI73="","*",SP_NORTE!BI73),IF(SP_NORTE!BJ73="","*",SP_NORTE!BJ73))</f>
        <v>*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ZSD2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ZSD2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IF(SP_NORTE!B90="","*",SP_NORTE!B90)</f>
        <v>46059</v>
      </c>
      <c r="B72" s="83" t="str">
        <f>IF(SP_NORTE!W90="","*",SP_NORTE!W90)</f>
        <v>Oportunidade</v>
      </c>
      <c r="C72" s="83" t="str">
        <f>IF(SP_NORTE!R90="","*",SP_NORTE!R90)</f>
        <v>SP NORTE</v>
      </c>
      <c r="D72" s="83" t="str">
        <f>IF(SP_NORTE!S90="","*",SP_NORTE!S90)</f>
        <v>ZRX-ZTI</v>
      </c>
      <c r="E72" s="83" t="str">
        <f>IF(SP_NORTE!D90="","*",SP_NORTE!D90)</f>
        <v>V83</v>
      </c>
      <c r="F72" s="83" t="str">
        <f>IF(SP_NORTE!G90="","*",SP_NORTE!G90)</f>
        <v>ZIQ2</v>
      </c>
      <c r="G72" s="83" t="str">
        <f>IF(SP_NORTE!L90="","*",SP_NORTE!L90)</f>
        <v>ZRQ-ZQX</v>
      </c>
      <c r="H72" s="116">
        <f>IF(SP_NORTE!J90="","*",SP_NORTE!J90)</f>
        <v>139.19999999999999</v>
      </c>
      <c r="I72" s="113">
        <f>IF(SP_NORTE!N90="","*",SP_NORTE!N90)</f>
        <v>0.35416666666666669</v>
      </c>
      <c r="J72" s="113">
        <f>IF(SP_NORTE!O90="","*",SP_NORTE!O90)</f>
        <v>8.3333333333333329E-2</v>
      </c>
      <c r="K72" s="83" t="str">
        <f>IF(SP_NORTE!AJ90="","*",SP_NORTE!AJ90)</f>
        <v>ZIQ2</v>
      </c>
      <c r="L72" s="83" t="str">
        <f>IF(SP_NORTE!AL90="","*",SP_NORTE!AL90)</f>
        <v>ZRQ-ZQX</v>
      </c>
      <c r="M72" s="83">
        <f>IF(SP_NORTE!AO90="","*",SP_NORTE!AO90)</f>
        <v>139.19999999999999</v>
      </c>
      <c r="N72" s="83" t="str">
        <f>IF(SP_NORTE!AL90="","*",SP_NORTE!AL90)</f>
        <v>ZRQ-ZQX</v>
      </c>
      <c r="O72" s="110" t="str">
        <f>IF(SP_NORTE!BG90="","*",SP_NORTE!BG90)</f>
        <v>*</v>
      </c>
      <c r="P72" s="147" t="str">
        <f>IF($A$2=1,IF(SP_NORTE!BI90="","*",SP_NORTE!BI90),IF(SP_NORTE!BJ90="","*",SP_NORTE!BJ90))</f>
        <v>*</v>
      </c>
    </row>
    <row r="73" spans="1:16">
      <c r="A73" s="82" t="str">
        <f>IF(SP_NORTE!B91="","*",SP_NORTE!B91)</f>
        <v>*</v>
      </c>
      <c r="B73" s="83" t="str">
        <f>IF(SP_NORTE!W91="","*",SP_NORTE!W91)</f>
        <v>*</v>
      </c>
      <c r="C73" s="83" t="str">
        <f>IF(SP_NORTE!R91="","*",SP_NORTE!R91)</f>
        <v>-</v>
      </c>
      <c r="D73" s="83" t="str">
        <f>IF(SP_NORTE!S91="","*",SP_NORTE!S91)</f>
        <v>-</v>
      </c>
      <c r="E73" s="83" t="str">
        <f>IF(SP_NORTE!D91="","*",SP_NORTE!D91)</f>
        <v>*</v>
      </c>
      <c r="F73" s="83" t="str">
        <f>IF(SP_NORTE!G91="","*",SP_NORTE!G91)</f>
        <v>*</v>
      </c>
      <c r="G73" s="83" t="str">
        <f>IF(SP_NORTE!L91="","*",SP_NORTE!L91)</f>
        <v>-</v>
      </c>
      <c r="H73" s="116" t="str">
        <f>IF(SP_NORTE!J91="","*",SP_NORTE!J91)</f>
        <v>*</v>
      </c>
      <c r="I73" s="113" t="str">
        <f>IF(SP_NORTE!N91="","*",SP_NORTE!N91)</f>
        <v>*</v>
      </c>
      <c r="J73" s="113" t="str">
        <f>IF(SP_NORTE!O91="","*",SP_NORTE!O91)</f>
        <v>*</v>
      </c>
      <c r="K73" s="83">
        <f>IF(SP_NORTE!AJ91="","*",SP_NORTE!AJ91)</f>
        <v>0</v>
      </c>
      <c r="L73" s="83" t="str">
        <f>IF(SP_NORTE!AL91="","*",SP_NORTE!AL91)</f>
        <v>-</v>
      </c>
      <c r="M73" s="83">
        <f>IF(SP_NORTE!AO91="","*",SP_NORTE!AO91)</f>
        <v>0</v>
      </c>
      <c r="N73" s="83" t="str">
        <f>IF(SP_NORTE!AL91="","*",SP_NORTE!AL91)</f>
        <v>-</v>
      </c>
      <c r="O73" s="110" t="str">
        <f>IF(SP_NORTE!BG91="","*",SP_NORTE!BG91)</f>
        <v>*</v>
      </c>
      <c r="P73" s="147" t="str">
        <f>IF($A$2=1,IF(SP_NORTE!BI91="","*",SP_NORTE!BI91),IF(SP_NORTE!BJ91="","*",SP_NORTE!BJ91))</f>
        <v>*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51" sqref="B51:K5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1216</v>
      </c>
      <c r="C2" s="121" t="s">
        <v>995</v>
      </c>
      <c r="D2" s="76" t="s">
        <v>997</v>
      </c>
      <c r="E2" s="76" t="s">
        <v>1217</v>
      </c>
      <c r="F2" s="99" t="s">
        <v>1218</v>
      </c>
      <c r="G2" s="76" t="s">
        <v>1219</v>
      </c>
      <c r="H2" s="76" t="s">
        <v>1220</v>
      </c>
      <c r="I2" s="76" t="s">
        <v>1221</v>
      </c>
      <c r="J2" s="76" t="s">
        <v>1222</v>
      </c>
      <c r="K2" s="78" t="s">
        <v>1223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*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IF(SP_NORTE!X69="","*",SP_NORTE!X69)</f>
        <v>*</v>
      </c>
      <c r="C63" s="95">
        <f>IF(SP_NORTE!B69="","*",SP_NORTE!B69)</f>
        <v>46058</v>
      </c>
      <c r="D63" s="94" t="str">
        <f>IF(SP_NORTE!D69="","*",SP_NORTE!D69)</f>
        <v>W48</v>
      </c>
      <c r="E63" s="94" t="str">
        <f>IF(SP_NORTE!G69="","*",SP_NORTE!G69)</f>
        <v>ZPN2</v>
      </c>
      <c r="F63" s="100" t="str">
        <f>IF(SP_NORTE!L69="","*",SP_NORTE!L69)</f>
        <v>ZPN-ZEC</v>
      </c>
      <c r="G63" s="95" t="str">
        <f>IF(SP_NORTE!H69="","*",SP_NORTE!H69)</f>
        <v>ZEC</v>
      </c>
      <c r="H63" s="95" t="str">
        <f>IF(SP_NORTE!AA69="","*",SP_NORTE!AA69)</f>
        <v>*</v>
      </c>
      <c r="I63" s="95" t="str">
        <f>IF(SP_NORTE!AB69="","*",SP_NORTE!AB69)</f>
        <v>*</v>
      </c>
      <c r="J63" s="96" t="str">
        <f>IF(SP_NORTE!Z69="","*",SP_NORTE!Z69)</f>
        <v>*</v>
      </c>
      <c r="K63" s="97" t="str">
        <f>IF(SP_NORTE!AC69="","*",SP_NORTE!AC69)</f>
        <v>*</v>
      </c>
    </row>
    <row r="64" spans="2:11" hidden="1">
      <c r="B64" s="94" t="str">
        <f>IF(SP_NORTE!X70="","*",SP_NORTE!X70)</f>
        <v>*</v>
      </c>
      <c r="C64" s="95">
        <f>IF(SP_NORTE!B70="","*",SP_NORTE!B70)</f>
        <v>46058</v>
      </c>
      <c r="D64" s="94" t="str">
        <f>IF(SP_NORTE!D70="","*",SP_NORTE!D70)</f>
        <v>E40</v>
      </c>
      <c r="E64" s="94" t="str">
        <f>IF(SP_NORTE!G70="","*",SP_NORTE!G70)</f>
        <v>ZSD2</v>
      </c>
      <c r="F64" s="100" t="str">
        <f>IF(SP_NORTE!L70="","*",SP_NORTE!L70)</f>
        <v>ZSD-ZDP</v>
      </c>
      <c r="G64" s="95" t="str">
        <f>IF(SP_NORTE!H70="","*",SP_NORTE!H70)</f>
        <v>ZDP</v>
      </c>
      <c r="H64" s="95" t="str">
        <f>IF(SP_NORTE!AA70="","*",SP_NORTE!AA70)</f>
        <v>FIXO + ESCALA</v>
      </c>
      <c r="I64" s="95" t="str">
        <f>IF(SP_NORTE!AB70="","*",SP_NORTE!AB70)</f>
        <v>AGD ACIONAMENTO PCM</v>
      </c>
      <c r="J64" s="96" t="str">
        <f>IF(SP_NORTE!Z70="","*",SP_NORTE!Z70)</f>
        <v>Jose Carlo (ZSD-ZRU) Clayton (ZRU-ZDP) ou Escala</v>
      </c>
      <c r="K64" s="97" t="str">
        <f>IF(SP_NORTE!AC70="","*",SP_NORTE!AC70)</f>
        <v>*</v>
      </c>
    </row>
    <row r="65" spans="2:11" hidden="1">
      <c r="B65" s="94" t="str">
        <f>IF(SP_NORTE!X71="","*",SP_NORTE!X71)</f>
        <v>*</v>
      </c>
      <c r="C65" s="95">
        <f>IF(SP_NORTE!B71="","*",SP_NORTE!B71)</f>
        <v>46058</v>
      </c>
      <c r="D65" s="94" t="str">
        <f>IF(SP_NORTE!D71="","*",SP_NORTE!D71)</f>
        <v>PEDRO (TP-696)</v>
      </c>
      <c r="E65" s="94" t="str">
        <f>IF(SP_NORTE!G71="","*",SP_NORTE!G71)</f>
        <v>-</v>
      </c>
      <c r="F65" s="100" t="str">
        <f>IF(SP_NORTE!L71="","*",SP_NORTE!L71)</f>
        <v>ZCZ-ZZF</v>
      </c>
      <c r="G65" s="95" t="str">
        <f>IF(SP_NORTE!H71="","*",SP_NORTE!H71)</f>
        <v>-</v>
      </c>
      <c r="H65" s="95" t="str">
        <f>IF(SP_NORTE!AA71="","*",SP_NORTE!AA71)</f>
        <v>*</v>
      </c>
      <c r="I65" s="95" t="str">
        <f>IF(SP_NORTE!AB71="","*",SP_NORTE!AB71)</f>
        <v>*</v>
      </c>
      <c r="J65" s="96" t="str">
        <f>IF(SP_NORTE!Z71="","*",SP_NORTE!Z71)</f>
        <v>*</v>
      </c>
      <c r="K65" s="97" t="str">
        <f>IF(SP_NORTE!AC71="","*",SP_NORTE!AC71)</f>
        <v>*</v>
      </c>
    </row>
    <row r="66" spans="2:11" hidden="1">
      <c r="B66" s="94" t="str">
        <f>IF(SP_NORTE!X72="","*",SP_NORTE!X72)</f>
        <v>*</v>
      </c>
      <c r="C66" s="95">
        <f>IF(SP_NORTE!B72="","*",SP_NORTE!B72)</f>
        <v>46058</v>
      </c>
      <c r="D66" s="94" t="str">
        <f>IF(SP_NORTE!D72="","*",SP_NORTE!D72)</f>
        <v>V40</v>
      </c>
      <c r="E66" s="94" t="str">
        <f>IF(SP_NORTE!G72="","*",SP_NORTE!G72)</f>
        <v>ZDGK582</v>
      </c>
      <c r="F66" s="100" t="str">
        <f>IF(SP_NORTE!L72="","*",SP_NORTE!L72)</f>
        <v>ZDG-ZTN</v>
      </c>
      <c r="G66" s="95" t="str">
        <f>IF(SP_NORTE!H72="","*",SP_NORTE!H72)</f>
        <v>ZDGK582</v>
      </c>
      <c r="H66" s="95" t="str">
        <f>IF(SP_NORTE!AA72="","*",SP_NORTE!AA72)</f>
        <v>*</v>
      </c>
      <c r="I66" s="95" t="str">
        <f>IF(SP_NORTE!AB72="","*",SP_NORTE!AB72)</f>
        <v>*</v>
      </c>
      <c r="J66" s="96" t="str">
        <f>IF(SP_NORTE!Z72="","*",SP_NORTE!Z72)</f>
        <v>*</v>
      </c>
      <c r="K66" s="97" t="str">
        <f>IF(SP_NORTE!AC72="","*",SP_NORTE!AC72)</f>
        <v>*</v>
      </c>
    </row>
    <row r="67" spans="2:11" hidden="1">
      <c r="B67" s="94" t="str">
        <f>IF(SP_NORTE!X73="","*",SP_NORTE!X73)</f>
        <v>*</v>
      </c>
      <c r="C67" s="95">
        <f>IF(SP_NORTE!B73="","*",SP_NORTE!B73)</f>
        <v>46058</v>
      </c>
      <c r="D67" s="94" t="str">
        <f>IF(SP_NORTE!D73="","*",SP_NORTE!D73)</f>
        <v>W92</v>
      </c>
      <c r="E67" s="94" t="str">
        <f>IF(SP_NORTE!G73="","*",SP_NORTE!G73)</f>
        <v>ZAR2</v>
      </c>
      <c r="F67" s="100" t="str">
        <f>IF(SP_NORTE!L73="","*",SP_NORTE!L73)</f>
        <v>ZZR-ZDZ</v>
      </c>
      <c r="G67" s="95" t="str">
        <f>IF(SP_NORTE!H73="","*",SP_NORTE!H73)</f>
        <v>ZAR2</v>
      </c>
      <c r="H67" s="95" t="str">
        <f>IF(SP_NORTE!AA73="","*",SP_NORTE!AA73)</f>
        <v>FIXO + ESCALA</v>
      </c>
      <c r="I67" s="95" t="str">
        <f>IF(SP_NORTE!AB73="","*",SP_NORTE!AB73)</f>
        <v>AGD ACIONAMENTO PCM</v>
      </c>
      <c r="J67" s="96" t="str">
        <f>IF(SP_NORTE!Z73="","*",SP_NORTE!Z73)</f>
        <v xml:space="preserve">Roberto + 1 Maq. Escala </v>
      </c>
      <c r="K67" s="97">
        <f>IF(SP_NORTE!AC73="","*",SP_NORTE!AC73)</f>
        <v>0.29166666666666669</v>
      </c>
    </row>
    <row r="68" spans="2:11" hidden="1">
      <c r="B68" s="94" t="str">
        <f>IF(SP_NORTE!X90="","*",SP_NORTE!X90)</f>
        <v>*</v>
      </c>
      <c r="C68" s="95">
        <f>IF(SP_NORTE!B90="","*",SP_NORTE!B90)</f>
        <v>46059</v>
      </c>
      <c r="D68" s="94" t="str">
        <f>IF(SP_NORTE!D90="","*",SP_NORTE!D90)</f>
        <v>V83</v>
      </c>
      <c r="E68" s="94" t="str">
        <f>IF(SP_NORTE!G90="","*",SP_NORTE!G90)</f>
        <v>ZIQ2</v>
      </c>
      <c r="F68" s="100" t="str">
        <f>IF(SP_NORTE!L90="","*",SP_NORTE!L90)</f>
        <v>ZRQ-ZQX</v>
      </c>
      <c r="G68" s="95" t="str">
        <f>IF(SP_NORTE!H90="","*",SP_NORTE!H90)</f>
        <v>ZIQ</v>
      </c>
      <c r="H68" s="95" t="str">
        <f>IF(SP_NORTE!AA90="","*",SP_NORTE!AA90)</f>
        <v>*</v>
      </c>
      <c r="I68" s="95" t="str">
        <f>IF(SP_NORTE!AB90="","*",SP_NORTE!AB90)</f>
        <v>*</v>
      </c>
      <c r="J68" s="96" t="str">
        <f>IF(SP_NORTE!Z90="","*",SP_NORTE!Z90)</f>
        <v>*</v>
      </c>
      <c r="K68" s="97" t="str">
        <f>IF(SP_NORTE!AC90="","*",SP_NORTE!AC90)</f>
        <v>*</v>
      </c>
    </row>
    <row r="69" spans="2:11" hidden="1">
      <c r="B69" s="94" t="str">
        <f>IF(SP_NORTE!X91="","*",SP_NORTE!X91)</f>
        <v>*</v>
      </c>
      <c r="C69" s="95" t="str">
        <f>IF(SP_NORTE!B91="","*",SP_NORTE!B91)</f>
        <v>*</v>
      </c>
      <c r="D69" s="94" t="str">
        <f>IF(SP_NORTE!D91="","*",SP_NORTE!D91)</f>
        <v>*</v>
      </c>
      <c r="E69" s="94" t="str">
        <f>IF(SP_NORTE!G91="","*",SP_NORTE!G91)</f>
        <v>*</v>
      </c>
      <c r="F69" s="100" t="str">
        <f>IF(SP_NORTE!L91="","*",SP_NORTE!L91)</f>
        <v>-</v>
      </c>
      <c r="G69" s="95" t="str">
        <f>IF(SP_NORTE!H91="","*",SP_NORTE!H91)</f>
        <v>*</v>
      </c>
      <c r="H69" s="95" t="str">
        <f>IF(SP_NORTE!AA91="","*",SP_NORTE!AA91)</f>
        <v>*</v>
      </c>
      <c r="I69" s="95" t="str">
        <f>IF(SP_NORTE!AB91="","*",SP_NORTE!AB91)</f>
        <v>*</v>
      </c>
      <c r="J69" s="96" t="str">
        <f>IF(SP_NORTE!Z91="","*",SP_NORTE!Z91)</f>
        <v>*</v>
      </c>
      <c r="K69" s="97" t="str">
        <f>IF(SP_NORTE!AC91="","*",SP_NORTE!AC91)</f>
        <v>*</v>
      </c>
    </row>
    <row r="70" spans="2:11" hidden="1">
      <c r="B70" s="94" t="str">
        <f>IF(SP_NORTE!X92="","*",SP_NORTE!X92)</f>
        <v>*</v>
      </c>
      <c r="C70" s="95" t="str">
        <f>IF(SP_NORTE!B92="","*",SP_NORTE!B92)</f>
        <v>*</v>
      </c>
      <c r="D70" s="94" t="str">
        <f>IF(SP_NORTE!D92="","*",SP_NORTE!D92)</f>
        <v>*</v>
      </c>
      <c r="E70" s="94" t="str">
        <f>IF(SP_NORTE!G92="","*",SP_NORTE!G92)</f>
        <v>*</v>
      </c>
      <c r="F70" s="100" t="str">
        <f>IF(SP_NORTE!L92="","*",SP_NORTE!L92)</f>
        <v>-</v>
      </c>
      <c r="G70" s="95" t="str">
        <f>IF(SP_NORTE!H92="","*",SP_NORTE!H92)</f>
        <v>*</v>
      </c>
      <c r="H70" s="95" t="str">
        <f>IF(SP_NORTE!AA92="","*",SP_NORTE!AA92)</f>
        <v>*</v>
      </c>
      <c r="I70" s="95" t="str">
        <f>IF(SP_NORTE!AB92="","*",SP_NORTE!AB92)</f>
        <v>*</v>
      </c>
      <c r="J70" s="96" t="str">
        <f>IF(SP_NORTE!Z92="","*",SP_NORTE!Z92)</f>
        <v>*</v>
      </c>
      <c r="K70" s="97" t="str">
        <f>IF(SP_NORTE!AC92="","*",SP_NORTE!AC92)</f>
        <v>*</v>
      </c>
    </row>
    <row r="71" spans="2:11" hidden="1">
      <c r="B71" s="94" t="str">
        <f>IF(SP_NORTE!X93="","*",SP_NORTE!X93)</f>
        <v>*</v>
      </c>
      <c r="C71" s="95" t="str">
        <f>IF(SP_NORTE!B93="","*",SP_NORTE!B93)</f>
        <v>*</v>
      </c>
      <c r="D71" s="94" t="str">
        <f>IF(SP_NORTE!D93="","*",SP_NORTE!D93)</f>
        <v>*</v>
      </c>
      <c r="E71" s="94" t="str">
        <f>IF(SP_NORTE!G93="","*",SP_NORTE!G93)</f>
        <v>*</v>
      </c>
      <c r="F71" s="100" t="str">
        <f>IF(SP_NORTE!L93="","*",SP_NORTE!L93)</f>
        <v>-</v>
      </c>
      <c r="G71" s="95" t="str">
        <f>IF(SP_NORTE!H93="","*",SP_NORTE!H93)</f>
        <v>*</v>
      </c>
      <c r="H71" s="95" t="str">
        <f>IF(SP_NORTE!AA93="","*",SP_NORTE!AA93)</f>
        <v>*</v>
      </c>
      <c r="I71" s="95" t="str">
        <f>IF(SP_NORTE!AB93="","*",SP_NORTE!AB93)</f>
        <v>*</v>
      </c>
      <c r="J71" s="96" t="str">
        <f>IF(SP_NORTE!Z93="","*",SP_NORTE!Z93)</f>
        <v>*</v>
      </c>
      <c r="K71" s="97" t="str">
        <f>IF(SP_NORTE!AC93="","*",SP_NORTE!AC93)</f>
        <v>*</v>
      </c>
    </row>
    <row r="72" spans="2:11" hidden="1">
      <c r="B72" s="94" t="str">
        <f>IF(SP_NORTE!X94="","*",SP_NORTE!X94)</f>
        <v>*</v>
      </c>
      <c r="C72" s="95" t="str">
        <f>IF(SP_NORTE!B94="","*",SP_NORTE!B94)</f>
        <v>*</v>
      </c>
      <c r="D72" s="94" t="str">
        <f>IF(SP_NORTE!D94="","*",SP_NORTE!D94)</f>
        <v>*</v>
      </c>
      <c r="E72" s="94" t="str">
        <f>IF(SP_NORTE!G94="","*",SP_NORTE!G94)</f>
        <v>*</v>
      </c>
      <c r="F72" s="100" t="str">
        <f>IF(SP_NORTE!L94="","*",SP_NORTE!L94)</f>
        <v>-</v>
      </c>
      <c r="G72" s="95" t="str">
        <f>IF(SP_NORTE!H94="","*",SP_NORTE!H94)</f>
        <v>*</v>
      </c>
      <c r="H72" s="95" t="str">
        <f>IF(SP_NORTE!AA94="","*",SP_NORTE!AA94)</f>
        <v>*</v>
      </c>
      <c r="I72" s="95" t="str">
        <f>IF(SP_NORTE!AB94="","*",SP_NORTE!AB94)</f>
        <v>*</v>
      </c>
      <c r="J72" s="96" t="str">
        <f>IF(SP_NORTE!Z94="","*",SP_NORTE!Z94)</f>
        <v>*</v>
      </c>
      <c r="K72" s="97" t="str">
        <f>IF(SP_NORTE!AC94="","*",SP_NORTE!AC94)</f>
        <v>*</v>
      </c>
    </row>
    <row r="73" spans="2:11" hidden="1">
      <c r="B73" s="94" t="str">
        <f>IF(SP_NORTE!X95="","*",SP_NORTE!X95)</f>
        <v>*</v>
      </c>
      <c r="C73" s="95" t="str">
        <f>IF(SP_NORTE!B95="","*",SP_NORTE!B95)</f>
        <v>*</v>
      </c>
      <c r="D73" s="94" t="str">
        <f>IF(SP_NORTE!D95="","*",SP_NORTE!D95)</f>
        <v>*</v>
      </c>
      <c r="E73" s="94" t="str">
        <f>IF(SP_NORTE!G95="","*",SP_NORTE!G95)</f>
        <v>*</v>
      </c>
      <c r="F73" s="100" t="str">
        <f>IF(SP_NORTE!L95="","*",SP_NORTE!L95)</f>
        <v>-</v>
      </c>
      <c r="G73" s="95" t="str">
        <f>IF(SP_NORTE!H95="","*",SP_NORTE!H95)</f>
        <v>*</v>
      </c>
      <c r="H73" s="95" t="str">
        <f>IF(SP_NORTE!AA95="","*",SP_NORTE!AA95)</f>
        <v>*</v>
      </c>
      <c r="I73" s="95" t="str">
        <f>IF(SP_NORTE!AB95="","*",SP_NORTE!AB95)</f>
        <v>*</v>
      </c>
      <c r="J73" s="96" t="str">
        <f>IF(SP_NORTE!Z95="","*",SP_NORTE!Z95)</f>
        <v>*</v>
      </c>
      <c r="K73" s="97" t="str">
        <f>IF(SP_NORTE!AC95="","*",SP_NORTE!AC95)</f>
        <v>*</v>
      </c>
    </row>
    <row r="74" spans="2:11" hidden="1">
      <c r="B74" s="94" t="str">
        <f>IF(SP_NORTE!X96="","*",SP_NORTE!X96)</f>
        <v>*</v>
      </c>
      <c r="C74" s="95" t="str">
        <f>IF(SP_NORTE!B96="","*",SP_NORTE!B96)</f>
        <v>*</v>
      </c>
      <c r="D74" s="94" t="str">
        <f>IF(SP_NORTE!D96="","*",SP_NORTE!D96)</f>
        <v>*</v>
      </c>
      <c r="E74" s="94" t="str">
        <f>IF(SP_NORTE!G96="","*",SP_NORTE!G96)</f>
        <v>*</v>
      </c>
      <c r="F74" s="100" t="str">
        <f>IF(SP_NORTE!L96="","*",SP_NORTE!L96)</f>
        <v>-</v>
      </c>
      <c r="G74" s="95" t="str">
        <f>IF(SP_NORTE!H96="","*",SP_NORTE!H96)</f>
        <v>*</v>
      </c>
      <c r="H74" s="95" t="str">
        <f>IF(SP_NORTE!AA96="","*",SP_NORTE!AA96)</f>
        <v>*</v>
      </c>
      <c r="I74" s="95" t="str">
        <f>IF(SP_NORTE!AB96="","*",SP_NORTE!AB96)</f>
        <v>*</v>
      </c>
      <c r="J74" s="96" t="str">
        <f>IF(SP_NORTE!Z96="","*",SP_NORTE!Z96)</f>
        <v>*</v>
      </c>
      <c r="K74" s="97" t="str">
        <f>IF(SP_NORTE!AC96="","*",SP_NORTE!AC96)</f>
        <v>*</v>
      </c>
    </row>
    <row r="75" spans="2:11" hidden="1">
      <c r="B75" s="94" t="str">
        <f>IF(SP_NORTE!X97="","*",SP_NORTE!X97)</f>
        <v>*</v>
      </c>
      <c r="C75" s="95" t="str">
        <f>IF(SP_NORTE!B97="","*",SP_NORTE!B97)</f>
        <v>*</v>
      </c>
      <c r="D75" s="94" t="str">
        <f>IF(SP_NORTE!D97="","*",SP_NORTE!D97)</f>
        <v>*</v>
      </c>
      <c r="E75" s="94" t="str">
        <f>IF(SP_NORTE!G97="","*",SP_NORTE!G97)</f>
        <v>*</v>
      </c>
      <c r="F75" s="100" t="str">
        <f>IF(SP_NORTE!L97="","*",SP_NORTE!L97)</f>
        <v>-</v>
      </c>
      <c r="G75" s="95" t="str">
        <f>IF(SP_NORTE!H97="","*",SP_NORTE!H97)</f>
        <v>*</v>
      </c>
      <c r="H75" s="95" t="str">
        <f>IF(SP_NORTE!AA97="","*",SP_NORTE!AA97)</f>
        <v>*</v>
      </c>
      <c r="I75" s="95" t="str">
        <f>IF(SP_NORTE!AB97="","*",SP_NORTE!AB97)</f>
        <v>*</v>
      </c>
      <c r="J75" s="96" t="str">
        <f>IF(SP_NORTE!Z97="","*",SP_NORTE!Z97)</f>
        <v>*</v>
      </c>
      <c r="K75" s="97" t="str">
        <f>IF(SP_NORTE!AC97="","*",SP_NORTE!AC97)</f>
        <v>*</v>
      </c>
    </row>
    <row r="76" spans="2:11" hidden="1">
      <c r="B76" s="94" t="str">
        <f>IF(SP_NORTE!X98="","*",SP_NORTE!X98)</f>
        <v>*</v>
      </c>
      <c r="C76" s="95" t="str">
        <f>IF(SP_NORTE!B98="","*",SP_NORTE!B98)</f>
        <v>*</v>
      </c>
      <c r="D76" s="94" t="str">
        <f>IF(SP_NORTE!D98="","*",SP_NORTE!D98)</f>
        <v>*</v>
      </c>
      <c r="E76" s="94" t="str">
        <f>IF(SP_NORTE!G98="","*",SP_NORTE!G98)</f>
        <v>*</v>
      </c>
      <c r="F76" s="100" t="str">
        <f>IF(SP_NORTE!L98="","*",SP_NORTE!L98)</f>
        <v>-</v>
      </c>
      <c r="G76" s="95" t="str">
        <f>IF(SP_NORTE!H98="","*",SP_NORTE!H98)</f>
        <v>*</v>
      </c>
      <c r="H76" s="95" t="str">
        <f>IF(SP_NORTE!AA98="","*",SP_NORTE!AA98)</f>
        <v>*</v>
      </c>
      <c r="I76" s="95" t="str">
        <f>IF(SP_NORTE!AB98="","*",SP_NORTE!AB98)</f>
        <v>*</v>
      </c>
      <c r="J76" s="96" t="str">
        <f>IF(SP_NORTE!Z98="","*",SP_NORTE!Z98)</f>
        <v>*</v>
      </c>
      <c r="K76" s="97" t="str">
        <f>IF(SP_NORTE!AC98="","*",SP_NORTE!AC98)</f>
        <v>*</v>
      </c>
    </row>
    <row r="77" spans="2:11" hidden="1">
      <c r="B77" s="94" t="str">
        <f>IF(SP_NORTE!X99="","*",SP_NORTE!X99)</f>
        <v>*</v>
      </c>
      <c r="C77" s="95" t="str">
        <f>IF(SP_NORTE!B99="","*",SP_NORTE!B99)</f>
        <v>*</v>
      </c>
      <c r="D77" s="94" t="str">
        <f>IF(SP_NORTE!D99="","*",SP_NORTE!D99)</f>
        <v>*</v>
      </c>
      <c r="E77" s="94" t="str">
        <f>IF(SP_NORTE!G99="","*",SP_NORTE!G99)</f>
        <v>*</v>
      </c>
      <c r="F77" s="100" t="str">
        <f>IF(SP_NORTE!L99="","*",SP_NORTE!L99)</f>
        <v>-</v>
      </c>
      <c r="G77" s="95" t="str">
        <f>IF(SP_NORTE!H99="","*",SP_NORTE!H99)</f>
        <v>*</v>
      </c>
      <c r="H77" s="95" t="str">
        <f>IF(SP_NORTE!AA99="","*",SP_NORTE!AA99)</f>
        <v>*</v>
      </c>
      <c r="I77" s="95" t="str">
        <f>IF(SP_NORTE!AB99="","*",SP_NORTE!AB99)</f>
        <v>*</v>
      </c>
      <c r="J77" s="96" t="str">
        <f>IF(SP_NORTE!Z99="","*",SP_NORTE!Z99)</f>
        <v>*</v>
      </c>
      <c r="K77" s="97" t="str">
        <f>IF(SP_NORTE!AC99="","*",SP_NORTE!AC99)</f>
        <v>*</v>
      </c>
    </row>
    <row r="78" spans="2:11" hidden="1">
      <c r="B78" s="94" t="str">
        <f>IF(SP_NORTE!X100="","*",SP_NORTE!X100)</f>
        <v>*</v>
      </c>
      <c r="C78" s="95" t="str">
        <f>IF(SP_NORTE!B100="","*",SP_NORTE!B100)</f>
        <v>*</v>
      </c>
      <c r="D78" s="94" t="str">
        <f>IF(SP_NORTE!D100="","*",SP_NORTE!D100)</f>
        <v>*</v>
      </c>
      <c r="E78" s="94" t="str">
        <f>IF(SP_NORTE!G100="","*",SP_NORTE!G100)</f>
        <v>*</v>
      </c>
      <c r="F78" s="100" t="str">
        <f>IF(SP_NORTE!L100="","*",SP_NORTE!L100)</f>
        <v>-</v>
      </c>
      <c r="G78" s="95" t="str">
        <f>IF(SP_NORTE!H100="","*",SP_NORTE!H100)</f>
        <v>*</v>
      </c>
      <c r="H78" s="95" t="str">
        <f>IF(SP_NORTE!AA100="","*",SP_NORTE!AA100)</f>
        <v>*</v>
      </c>
      <c r="I78" s="95" t="str">
        <f>IF(SP_NORTE!AB100="","*",SP_NORTE!AB100)</f>
        <v>*</v>
      </c>
      <c r="J78" s="96" t="str">
        <f>IF(SP_NORTE!Z100="","*",SP_NORTE!Z100)</f>
        <v>*</v>
      </c>
      <c r="K78" s="97" t="str">
        <f>IF(SP_NORTE!AC100="","*",SP_NORTE!AC100)</f>
        <v>*</v>
      </c>
    </row>
    <row r="79" spans="2:11" hidden="1">
      <c r="B79" s="94" t="str">
        <f>IF(SP_NORTE!X101="","*",SP_NORTE!X101)</f>
        <v>*</v>
      </c>
      <c r="C79" s="95" t="str">
        <f>IF(SP_NORTE!B101="","*",SP_NORTE!B101)</f>
        <v>*</v>
      </c>
      <c r="D79" s="94" t="str">
        <f>IF(SP_NORTE!D101="","*",SP_NORTE!D101)</f>
        <v>*</v>
      </c>
      <c r="E79" s="94" t="str">
        <f>IF(SP_NORTE!G101="","*",SP_NORTE!G101)</f>
        <v>*</v>
      </c>
      <c r="F79" s="100" t="str">
        <f>IF(SP_NORTE!L101="","*",SP_NORTE!L101)</f>
        <v>-</v>
      </c>
      <c r="G79" s="95" t="str">
        <f>IF(SP_NORTE!H101="","*",SP_NORTE!H101)</f>
        <v>*</v>
      </c>
      <c r="H79" s="95" t="str">
        <f>IF(SP_NORTE!AA101="","*",SP_NORTE!AA101)</f>
        <v>*</v>
      </c>
      <c r="I79" s="95" t="str">
        <f>IF(SP_NORTE!AB101="","*",SP_NORTE!AB101)</f>
        <v>*</v>
      </c>
      <c r="J79" s="96" t="str">
        <f>IF(SP_NORTE!Z101="","*",SP_NORTE!Z101)</f>
        <v>*</v>
      </c>
      <c r="K79" s="97" t="str">
        <f>IF(SP_NORTE!AC101="","*",SP_NORTE!AC101)</f>
        <v>*</v>
      </c>
    </row>
    <row r="80" spans="2:11" hidden="1">
      <c r="B80" s="94" t="str">
        <f>IF(SP_NORTE!X102="","*",SP_NORTE!X102)</f>
        <v>*</v>
      </c>
      <c r="C80" s="95" t="str">
        <f>IF(SP_NORTE!B102="","*",SP_NORTE!B102)</f>
        <v>*</v>
      </c>
      <c r="D80" s="94" t="str">
        <f>IF(SP_NORTE!D102="","*",SP_NORTE!D102)</f>
        <v>*</v>
      </c>
      <c r="E80" s="94" t="str">
        <f>IF(SP_NORTE!G102="","*",SP_NORTE!G102)</f>
        <v>*</v>
      </c>
      <c r="F80" s="100" t="str">
        <f>IF(SP_NORTE!L102="","*",SP_NORTE!L102)</f>
        <v>-</v>
      </c>
      <c r="G80" s="95" t="str">
        <f>IF(SP_NORTE!H102="","*",SP_NORTE!H102)</f>
        <v>*</v>
      </c>
      <c r="H80" s="95" t="str">
        <f>IF(SP_NORTE!AA102="","*",SP_NORTE!AA102)</f>
        <v>*</v>
      </c>
      <c r="I80" s="95" t="str">
        <f>IF(SP_NORTE!AB102="","*",SP_NORTE!AB102)</f>
        <v>*</v>
      </c>
      <c r="J80" s="96" t="str">
        <f>IF(SP_NORTE!Z102="","*",SP_NORTE!Z102)</f>
        <v>*</v>
      </c>
      <c r="K80" s="97" t="str">
        <f>IF(SP_NORTE!AC102="","*",SP_NORTE!AC102)</f>
        <v>*</v>
      </c>
    </row>
    <row r="81" spans="2:11" hidden="1">
      <c r="B81" s="94" t="str">
        <f>IF(SP_NORTE!X103="","*",SP_NORTE!X103)</f>
        <v>*</v>
      </c>
      <c r="C81" s="95" t="str">
        <f>IF(SP_NORTE!B103="","*",SP_NORTE!B103)</f>
        <v>*</v>
      </c>
      <c r="D81" s="94" t="str">
        <f>IF(SP_NORTE!D103="","*",SP_NORTE!D103)</f>
        <v>*</v>
      </c>
      <c r="E81" s="94" t="str">
        <f>IF(SP_NORTE!G103="","*",SP_NORTE!G103)</f>
        <v>*</v>
      </c>
      <c r="F81" s="100" t="str">
        <f>IF(SP_NORTE!L103="","*",SP_NORTE!L103)</f>
        <v>-</v>
      </c>
      <c r="G81" s="95" t="str">
        <f>IF(SP_NORTE!H103="","*",SP_NORTE!H103)</f>
        <v>*</v>
      </c>
      <c r="H81" s="95" t="str">
        <f>IF(SP_NORTE!AA103="","*",SP_NORTE!AA103)</f>
        <v>*</v>
      </c>
      <c r="I81" s="95" t="str">
        <f>IF(SP_NORTE!AB103="","*",SP_NORTE!AB103)</f>
        <v>*</v>
      </c>
      <c r="J81" s="96" t="str">
        <f>IF(SP_NORTE!Z103="","*",SP_NORTE!Z103)</f>
        <v>*</v>
      </c>
      <c r="K81" s="97" t="str">
        <f>IF(SP_NORTE!AC103="","*",SP_NORTE!AC103)</f>
        <v>*</v>
      </c>
    </row>
    <row r="82" spans="2:11" hidden="1">
      <c r="B82" s="94" t="str">
        <f>IF(SP_NORTE!X104="","*",SP_NORTE!X104)</f>
        <v>*</v>
      </c>
      <c r="C82" s="95" t="str">
        <f>IF(SP_NORTE!B104="","*",SP_NORTE!B104)</f>
        <v>*</v>
      </c>
      <c r="D82" s="94" t="str">
        <f>IF(SP_NORTE!D104="","*",SP_NORTE!D104)</f>
        <v>*</v>
      </c>
      <c r="E82" s="94" t="str">
        <f>IF(SP_NORTE!G104="","*",SP_NORTE!G104)</f>
        <v>*</v>
      </c>
      <c r="F82" s="100" t="str">
        <f>IF(SP_NORTE!L104="","*",SP_NORTE!L104)</f>
        <v>-</v>
      </c>
      <c r="G82" s="95" t="str">
        <f>IF(SP_NORTE!H104="","*",SP_NORTE!H104)</f>
        <v>*</v>
      </c>
      <c r="H82" s="95" t="str">
        <f>IF(SP_NORTE!AA104="","*",SP_NORTE!AA104)</f>
        <v>*</v>
      </c>
      <c r="I82" s="95" t="str">
        <f>IF(SP_NORTE!AB104="","*",SP_NORTE!AB104)</f>
        <v>*</v>
      </c>
      <c r="J82" s="96" t="str">
        <f>IF(SP_NORTE!Z104="","*",SP_NORTE!Z104)</f>
        <v>*</v>
      </c>
      <c r="K82" s="97" t="str">
        <f>IF(SP_NORTE!AC104="","*",SP_NORTE!AC104)</f>
        <v>*</v>
      </c>
    </row>
    <row r="83" spans="2:11" hidden="1">
      <c r="B83" s="94" t="str">
        <f>IF(SP_NORTE!X105="","*",SP_NORTE!X105)</f>
        <v>*</v>
      </c>
      <c r="C83" s="95" t="str">
        <f>IF(SP_NORTE!B105="","*",SP_NORTE!B105)</f>
        <v>*</v>
      </c>
      <c r="D83" s="94" t="str">
        <f>IF(SP_NORTE!D105="","*",SP_NORTE!D105)</f>
        <v>*</v>
      </c>
      <c r="E83" s="94" t="str">
        <f>IF(SP_NORTE!G105="","*",SP_NORTE!G105)</f>
        <v>*</v>
      </c>
      <c r="F83" s="100" t="str">
        <f>IF(SP_NORTE!L105="","*",SP_NORTE!L105)</f>
        <v>-</v>
      </c>
      <c r="G83" s="95" t="str">
        <f>IF(SP_NORTE!H105="","*",SP_NORTE!H105)</f>
        <v>*</v>
      </c>
      <c r="H83" s="95" t="str">
        <f>IF(SP_NORTE!AA105="","*",SP_NORTE!AA105)</f>
        <v>*</v>
      </c>
      <c r="I83" s="95" t="str">
        <f>IF(SP_NORTE!AB105="","*",SP_NORTE!AB105)</f>
        <v>*</v>
      </c>
      <c r="J83" s="96" t="str">
        <f>IF(SP_NORTE!Z105="","*",SP_NORTE!Z105)</f>
        <v>*</v>
      </c>
      <c r="K83" s="97" t="str">
        <f>IF(SP_NORTE!AC105="","*",SP_NORTE!AC105)</f>
        <v>*</v>
      </c>
    </row>
    <row r="84" spans="2:11" hidden="1">
      <c r="B84" s="94" t="str">
        <f>IF(SP_NORTE!X106="","*",SP_NORTE!X106)</f>
        <v>*</v>
      </c>
      <c r="C84" s="95" t="str">
        <f>IF(SP_NORTE!B106="","*",SP_NORTE!B106)</f>
        <v>*</v>
      </c>
      <c r="D84" s="94" t="str">
        <f>IF(SP_NORTE!D106="","*",SP_NORTE!D106)</f>
        <v>*</v>
      </c>
      <c r="E84" s="94" t="str">
        <f>IF(SP_NORTE!G106="","*",SP_NORTE!G106)</f>
        <v>*</v>
      </c>
      <c r="F84" s="100" t="str">
        <f>IF(SP_NORTE!L106="","*",SP_NORTE!L106)</f>
        <v>-</v>
      </c>
      <c r="G84" s="95" t="str">
        <f>IF(SP_NORTE!H106="","*",SP_NORTE!H106)</f>
        <v>*</v>
      </c>
      <c r="H84" s="95" t="str">
        <f>IF(SP_NORTE!AA106="","*",SP_NORTE!AA106)</f>
        <v>*</v>
      </c>
      <c r="I84" s="95" t="str">
        <f>IF(SP_NORTE!AB106="","*",SP_NORTE!AB106)</f>
        <v>*</v>
      </c>
      <c r="J84" s="96" t="str">
        <f>IF(SP_NORTE!Z106="","*",SP_NORTE!Z106)</f>
        <v>*</v>
      </c>
      <c r="K84" s="97" t="str">
        <f>IF(SP_NORTE!AC106="","*",SP_NORTE!AC106)</f>
        <v>*</v>
      </c>
    </row>
    <row r="85" spans="2:11" hidden="1">
      <c r="B85" s="94" t="str">
        <f>IF(SP_NORTE!X107="","*",SP_NORTE!X107)</f>
        <v>*</v>
      </c>
      <c r="C85" s="95" t="str">
        <f>IF(SP_NORTE!B107="","*",SP_NORTE!B107)</f>
        <v>*</v>
      </c>
      <c r="D85" s="94" t="str">
        <f>IF(SP_NORTE!D107="","*",SP_NORTE!D107)</f>
        <v>*</v>
      </c>
      <c r="E85" s="94" t="str">
        <f>IF(SP_NORTE!G107="","*",SP_NORTE!G107)</f>
        <v>*</v>
      </c>
      <c r="F85" s="100" t="str">
        <f>IF(SP_NORTE!L107="","*",SP_NORTE!L107)</f>
        <v>-</v>
      </c>
      <c r="G85" s="95" t="str">
        <f>IF(SP_NORTE!H107="","*",SP_NORTE!H107)</f>
        <v>*</v>
      </c>
      <c r="H85" s="95" t="str">
        <f>IF(SP_NORTE!AA107="","*",SP_NORTE!AA107)</f>
        <v>*</v>
      </c>
      <c r="I85" s="95" t="str">
        <f>IF(SP_NORTE!AB107="","*",SP_NORTE!AB107)</f>
        <v>*</v>
      </c>
      <c r="J85" s="96" t="str">
        <f>IF(SP_NORTE!Z107="","*",SP_NORTE!Z107)</f>
        <v>*</v>
      </c>
      <c r="K85" s="97" t="str">
        <f>IF(SP_NORTE!AC107="","*",SP_NORTE!AC107)</f>
        <v>*</v>
      </c>
    </row>
    <row r="86" spans="2:11" hidden="1">
      <c r="B86" s="94" t="str">
        <f>IF(SP_NORTE!X108="","*",SP_NORTE!X108)</f>
        <v>*</v>
      </c>
      <c r="C86" s="95" t="str">
        <f>IF(SP_NORTE!B108="","*",SP_NORTE!B108)</f>
        <v>*</v>
      </c>
      <c r="D86" s="94" t="str">
        <f>IF(SP_NORTE!D108="","*",SP_NORTE!D108)</f>
        <v>*</v>
      </c>
      <c r="E86" s="94" t="str">
        <f>IF(SP_NORTE!G108="","*",SP_NORTE!G108)</f>
        <v>*</v>
      </c>
      <c r="F86" s="100" t="str">
        <f>IF(SP_NORTE!L108="","*",SP_NORTE!L108)</f>
        <v>-</v>
      </c>
      <c r="G86" s="95" t="str">
        <f>IF(SP_NORTE!H108="","*",SP_NORTE!H108)</f>
        <v>*</v>
      </c>
      <c r="H86" s="95" t="str">
        <f>IF(SP_NORTE!AA108="","*",SP_NORTE!AA108)</f>
        <v>*</v>
      </c>
      <c r="I86" s="95" t="str">
        <f>IF(SP_NORTE!AB108="","*",SP_NORTE!AB108)</f>
        <v>*</v>
      </c>
      <c r="J86" s="96" t="str">
        <f>IF(SP_NORTE!Z108="","*",SP_NORTE!Z108)</f>
        <v>*</v>
      </c>
      <c r="K86" s="97" t="str">
        <f>IF(SP_NORTE!AC108="","*",SP_NORTE!AC108)</f>
        <v>*</v>
      </c>
    </row>
    <row r="87" spans="2:11" hidden="1">
      <c r="B87" s="94" t="str">
        <f>IF(SP_NORTE!X109="","*",SP_NORTE!X109)</f>
        <v>*</v>
      </c>
      <c r="C87" s="95" t="str">
        <f>IF(SP_NORTE!B109="","*",SP_NORTE!B109)</f>
        <v>*</v>
      </c>
      <c r="D87" s="94" t="str">
        <f>IF(SP_NORTE!D109="","*",SP_NORTE!D109)</f>
        <v>*</v>
      </c>
      <c r="E87" s="94" t="str">
        <f>IF(SP_NORTE!G109="","*",SP_NORTE!G109)</f>
        <v>*</v>
      </c>
      <c r="F87" s="100" t="str">
        <f>IF(SP_NORTE!L109="","*",SP_NORTE!L109)</f>
        <v>-</v>
      </c>
      <c r="G87" s="95" t="str">
        <f>IF(SP_NORTE!H109="","*",SP_NORTE!H109)</f>
        <v>*</v>
      </c>
      <c r="H87" s="95" t="str">
        <f>IF(SP_NORTE!AA109="","*",SP_NORTE!AA109)</f>
        <v>*</v>
      </c>
      <c r="I87" s="95" t="str">
        <f>IF(SP_NORTE!AB109="","*",SP_NORTE!AB109)</f>
        <v>*</v>
      </c>
      <c r="J87" s="96" t="str">
        <f>IF(SP_NORTE!Z109="","*",SP_NORTE!Z109)</f>
        <v>*</v>
      </c>
      <c r="K87" s="97" t="str">
        <f>IF(SP_NORTE!AC109="","*",SP_NORTE!AC109)</f>
        <v>*</v>
      </c>
    </row>
    <row r="88" spans="2:11" hidden="1">
      <c r="B88" s="94" t="str">
        <f>IF(SP_NORTE!X110="","*",SP_NORTE!X110)</f>
        <v>*</v>
      </c>
      <c r="C88" s="95" t="str">
        <f>IF(SP_NORTE!B110="","*",SP_NORTE!B110)</f>
        <v>*</v>
      </c>
      <c r="D88" s="94" t="str">
        <f>IF(SP_NORTE!D110="","*",SP_NORTE!D110)</f>
        <v>*</v>
      </c>
      <c r="E88" s="94" t="str">
        <f>IF(SP_NORTE!G110="","*",SP_NORTE!G110)</f>
        <v>*</v>
      </c>
      <c r="F88" s="100" t="str">
        <f>IF(SP_NORTE!L110="","*",SP_NORTE!L110)</f>
        <v>-</v>
      </c>
      <c r="G88" s="95" t="str">
        <f>IF(SP_NORTE!H110="","*",SP_NORTE!H110)</f>
        <v>*</v>
      </c>
      <c r="H88" s="95" t="str">
        <f>IF(SP_NORTE!AA110="","*",SP_NORTE!AA110)</f>
        <v>*</v>
      </c>
      <c r="I88" s="95" t="str">
        <f>IF(SP_NORTE!AB110="","*",SP_NORTE!AB110)</f>
        <v>*</v>
      </c>
      <c r="J88" s="96" t="str">
        <f>IF(SP_NORTE!Z110="","*",SP_NORTE!Z110)</f>
        <v>*</v>
      </c>
      <c r="K88" s="97" t="str">
        <f>IF(SP_NORTE!AC110="","*",SP_NORTE!AC110)</f>
        <v>*</v>
      </c>
    </row>
    <row r="89" spans="2:11" hidden="1">
      <c r="B89" s="94" t="str">
        <f>IF(SP_NORTE!X111="","*",SP_NORTE!X111)</f>
        <v>*</v>
      </c>
      <c r="C89" s="95" t="str">
        <f>IF(SP_NORTE!B111="","*",SP_NORTE!B111)</f>
        <v>*</v>
      </c>
      <c r="D89" s="94" t="str">
        <f>IF(SP_NORTE!D111="","*",SP_NORTE!D111)</f>
        <v>*</v>
      </c>
      <c r="E89" s="94" t="str">
        <f>IF(SP_NORTE!G111="","*",SP_NORTE!G111)</f>
        <v>*</v>
      </c>
      <c r="F89" s="100" t="str">
        <f>IF(SP_NORTE!L111="","*",SP_NORTE!L111)</f>
        <v>-</v>
      </c>
      <c r="G89" s="95" t="str">
        <f>IF(SP_NORTE!H111="","*",SP_NORTE!H111)</f>
        <v>*</v>
      </c>
      <c r="H89" s="95" t="str">
        <f>IF(SP_NORTE!AA111="","*",SP_NORTE!AA111)</f>
        <v>*</v>
      </c>
      <c r="I89" s="95" t="str">
        <f>IF(SP_NORTE!AB111="","*",SP_NORTE!AB111)</f>
        <v>*</v>
      </c>
      <c r="J89" s="96" t="str">
        <f>IF(SP_NORTE!Z111="","*",SP_NORTE!Z111)</f>
        <v>*</v>
      </c>
      <c r="K89" s="97" t="str">
        <f>IF(SP_NORTE!AC111="","*",SP_NORTE!AC111)</f>
        <v>*</v>
      </c>
    </row>
    <row r="90" spans="2:11" hidden="1">
      <c r="B90" s="94" t="str">
        <f>IF(SP_NORTE!X112="","*",SP_NORTE!X112)</f>
        <v>*</v>
      </c>
      <c r="C90" s="95" t="str">
        <f>IF(SP_NORTE!B112="","*",SP_NORTE!B112)</f>
        <v>*</v>
      </c>
      <c r="D90" s="94" t="str">
        <f>IF(SP_NORTE!D112="","*",SP_NORTE!D112)</f>
        <v>*</v>
      </c>
      <c r="E90" s="94" t="str">
        <f>IF(SP_NORTE!G112="","*",SP_NORTE!G112)</f>
        <v>*</v>
      </c>
      <c r="F90" s="100" t="str">
        <f>IF(SP_NORTE!L112="","*",SP_NORTE!L112)</f>
        <v>-</v>
      </c>
      <c r="G90" s="95" t="str">
        <f>IF(SP_NORTE!H112="","*",SP_NORTE!H112)</f>
        <v>*</v>
      </c>
      <c r="H90" s="95" t="str">
        <f>IF(SP_NORTE!AA112="","*",SP_NORTE!AA112)</f>
        <v>*</v>
      </c>
      <c r="I90" s="95" t="str">
        <f>IF(SP_NORTE!AB112="","*",SP_NORTE!AB112)</f>
        <v>*</v>
      </c>
      <c r="J90" s="96" t="str">
        <f>IF(SP_NORTE!Z112="","*",SP_NORTE!Z112)</f>
        <v>*</v>
      </c>
      <c r="K90" s="97" t="str">
        <f>IF(SP_NORTE!AC112="","*",SP_NORTE!AC112)</f>
        <v>*</v>
      </c>
    </row>
    <row r="91" spans="2:11" hidden="1">
      <c r="B91" s="94" t="str">
        <f>IF(SP_NORTE!X113="","*",SP_NORTE!X113)</f>
        <v>*</v>
      </c>
      <c r="C91" s="95" t="str">
        <f>IF(SP_NORTE!B113="","*",SP_NORTE!B113)</f>
        <v>*</v>
      </c>
      <c r="D91" s="94" t="str">
        <f>IF(SP_NORTE!D113="","*",SP_NORTE!D113)</f>
        <v>*</v>
      </c>
      <c r="E91" s="94" t="str">
        <f>IF(SP_NORTE!G113="","*",SP_NORTE!G113)</f>
        <v>*</v>
      </c>
      <c r="F91" s="100" t="str">
        <f>IF(SP_NORTE!L113="","*",SP_NORTE!L113)</f>
        <v>-</v>
      </c>
      <c r="G91" s="95" t="str">
        <f>IF(SP_NORTE!H113="","*",SP_NORTE!H113)</f>
        <v>*</v>
      </c>
      <c r="H91" s="95" t="str">
        <f>IF(SP_NORTE!AA113="","*",SP_NORTE!AA113)</f>
        <v>*</v>
      </c>
      <c r="I91" s="95" t="str">
        <f>IF(SP_NORTE!AB113="","*",SP_NORTE!AB113)</f>
        <v>*</v>
      </c>
      <c r="J91" s="96" t="str">
        <f>IF(SP_NORTE!Z113="","*",SP_NORTE!Z113)</f>
        <v>*</v>
      </c>
      <c r="K91" s="97" t="str">
        <f>IF(SP_NORTE!AC113="","*",SP_NORTE!AC113)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2026-02-04T17:50:41Z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