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54" documentId="8_{B6337239-1A00-434D-AAD0-422EA1FEB5AE}" xr6:coauthVersionLast="47" xr6:coauthVersionMax="47" xr10:uidLastSave="{AB3C3A2A-4399-46AB-B1D9-4C119603B1DC}"/>
  <bookViews>
    <workbookView xWindow="-120" yWindow="-120" windowWidth="20730" windowHeight="11040" firstSheet="6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F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B451" i="13"/>
  <c r="C451" i="13"/>
  <c r="D451" i="13"/>
  <c r="E451" i="13"/>
  <c r="F451" i="13"/>
  <c r="G451" i="13"/>
  <c r="H451" i="13"/>
  <c r="I451" i="13"/>
  <c r="J451" i="13"/>
  <c r="K451" i="13"/>
  <c r="B452" i="13"/>
  <c r="C452" i="13"/>
  <c r="D452" i="13"/>
  <c r="E452" i="13"/>
  <c r="F452" i="13"/>
  <c r="G452" i="13"/>
  <c r="H452" i="13"/>
  <c r="I452" i="13"/>
  <c r="J452" i="13"/>
  <c r="K452" i="13"/>
  <c r="B453" i="13"/>
  <c r="C453" i="13"/>
  <c r="D453" i="13"/>
  <c r="E453" i="13"/>
  <c r="F453" i="13"/>
  <c r="G453" i="13"/>
  <c r="H453" i="13"/>
  <c r="I453" i="13"/>
  <c r="J453" i="13"/>
  <c r="K453" i="13"/>
  <c r="B454" i="13"/>
  <c r="C454" i="13"/>
  <c r="D454" i="13"/>
  <c r="E454" i="13"/>
  <c r="F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F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F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F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F471" i="13"/>
  <c r="G471" i="13"/>
  <c r="H471" i="13"/>
  <c r="I471" i="13"/>
  <c r="J471" i="13"/>
  <c r="K471" i="13"/>
  <c r="B472" i="13"/>
  <c r="C472" i="13"/>
  <c r="D472" i="13"/>
  <c r="E472" i="13"/>
  <c r="F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F474" i="13"/>
  <c r="G474" i="13"/>
  <c r="H474" i="13"/>
  <c r="I474" i="13"/>
  <c r="J474" i="13"/>
  <c r="K474" i="13"/>
  <c r="B475" i="13"/>
  <c r="C475" i="13"/>
  <c r="D475" i="13"/>
  <c r="E475" i="13"/>
  <c r="F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F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F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F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E490" i="13"/>
  <c r="F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F494" i="13"/>
  <c r="G494" i="13"/>
  <c r="H494" i="13"/>
  <c r="I494" i="13"/>
  <c r="J494" i="13"/>
  <c r="K494" i="13"/>
  <c r="B495" i="13"/>
  <c r="C495" i="13"/>
  <c r="D495" i="13"/>
  <c r="E495" i="13"/>
  <c r="F495" i="13"/>
  <c r="G495" i="13"/>
  <c r="H495" i="13"/>
  <c r="I495" i="13"/>
  <c r="J495" i="13"/>
  <c r="K495" i="13"/>
  <c r="B496" i="13"/>
  <c r="C496" i="13"/>
  <c r="D496" i="13"/>
  <c r="E496" i="13"/>
  <c r="F496" i="13"/>
  <c r="G496" i="13"/>
  <c r="H496" i="13"/>
  <c r="I496" i="13"/>
  <c r="J496" i="13"/>
  <c r="K496" i="13"/>
  <c r="B497" i="13"/>
  <c r="C497" i="13"/>
  <c r="D497" i="13"/>
  <c r="E497" i="13"/>
  <c r="F497" i="13"/>
  <c r="G497" i="13"/>
  <c r="H497" i="13"/>
  <c r="I497" i="13"/>
  <c r="J497" i="13"/>
  <c r="K497" i="13"/>
  <c r="B498" i="13"/>
  <c r="C498" i="13"/>
  <c r="D498" i="13"/>
  <c r="E498" i="13"/>
  <c r="F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F500" i="13"/>
  <c r="G500" i="13"/>
  <c r="H500" i="13"/>
  <c r="I500" i="13"/>
  <c r="J500" i="13"/>
  <c r="K500" i="13"/>
  <c r="B501" i="13"/>
  <c r="C501" i="13"/>
  <c r="D501" i="13"/>
  <c r="E501" i="13"/>
  <c r="F501" i="13"/>
  <c r="G501" i="13"/>
  <c r="H501" i="13"/>
  <c r="I501" i="13"/>
  <c r="J501" i="13"/>
  <c r="K501" i="13"/>
  <c r="B502" i="13"/>
  <c r="C502" i="13"/>
  <c r="D502" i="13"/>
  <c r="E502" i="13"/>
  <c r="F502" i="13"/>
  <c r="G502" i="13"/>
  <c r="H502" i="13"/>
  <c r="I502" i="13"/>
  <c r="J502" i="13"/>
  <c r="K502" i="13"/>
  <c r="B503" i="13"/>
  <c r="C503" i="13"/>
  <c r="D503" i="13"/>
  <c r="E503" i="13"/>
  <c r="F503" i="13"/>
  <c r="G503" i="13"/>
  <c r="H503" i="13"/>
  <c r="I503" i="13"/>
  <c r="J503" i="13"/>
  <c r="K503" i="13"/>
  <c r="B504" i="13"/>
  <c r="C504" i="13"/>
  <c r="D504" i="13"/>
  <c r="E504" i="13"/>
  <c r="F504" i="13"/>
  <c r="G504" i="13"/>
  <c r="H504" i="13"/>
  <c r="I504" i="13"/>
  <c r="J504" i="13"/>
  <c r="K504" i="13"/>
  <c r="B505" i="13"/>
  <c r="C505" i="13"/>
  <c r="D505" i="13"/>
  <c r="E505" i="13"/>
  <c r="F505" i="13"/>
  <c r="G505" i="13"/>
  <c r="H505" i="13"/>
  <c r="I505" i="13"/>
  <c r="J505" i="13"/>
  <c r="K505" i="13"/>
  <c r="B506" i="13"/>
  <c r="C506" i="13"/>
  <c r="D506" i="13"/>
  <c r="E506" i="13"/>
  <c r="F506" i="13"/>
  <c r="G506" i="13"/>
  <c r="H506" i="13"/>
  <c r="I506" i="13"/>
  <c r="J506" i="13"/>
  <c r="K506" i="13"/>
  <c r="B507" i="13"/>
  <c r="C507" i="13"/>
  <c r="D507" i="13"/>
  <c r="E507" i="13"/>
  <c r="F507" i="13"/>
  <c r="G507" i="13"/>
  <c r="H507" i="13"/>
  <c r="I507" i="13"/>
  <c r="J507" i="13"/>
  <c r="K507" i="13"/>
  <c r="B508" i="13"/>
  <c r="C508" i="13"/>
  <c r="D508" i="13"/>
  <c r="E508" i="13"/>
  <c r="F508" i="13"/>
  <c r="G508" i="13"/>
  <c r="H508" i="13"/>
  <c r="I508" i="13"/>
  <c r="J508" i="13"/>
  <c r="K508" i="13"/>
  <c r="B509" i="13"/>
  <c r="C509" i="13"/>
  <c r="D509" i="13"/>
  <c r="E509" i="13"/>
  <c r="F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E512" i="13"/>
  <c r="F512" i="13"/>
  <c r="G512" i="13"/>
  <c r="H512" i="13"/>
  <c r="I512" i="13"/>
  <c r="J512" i="13"/>
  <c r="K512" i="13"/>
  <c r="B513" i="13"/>
  <c r="C513" i="13"/>
  <c r="D513" i="13"/>
  <c r="E513" i="13"/>
  <c r="F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F516" i="13"/>
  <c r="G516" i="13"/>
  <c r="H516" i="13"/>
  <c r="I516" i="13"/>
  <c r="J516" i="13"/>
  <c r="K516" i="13"/>
  <c r="B517" i="13"/>
  <c r="C517" i="13"/>
  <c r="D517" i="13"/>
  <c r="E517" i="13"/>
  <c r="F517" i="13"/>
  <c r="G517" i="13"/>
  <c r="H517" i="13"/>
  <c r="I517" i="13"/>
  <c r="J517" i="13"/>
  <c r="K517" i="13"/>
  <c r="B518" i="13"/>
  <c r="C518" i="13"/>
  <c r="D518" i="13"/>
  <c r="E518" i="13"/>
  <c r="F518" i="13"/>
  <c r="G518" i="13"/>
  <c r="H518" i="13"/>
  <c r="I518" i="13"/>
  <c r="J518" i="13"/>
  <c r="K518" i="13"/>
  <c r="B519" i="13"/>
  <c r="C519" i="13"/>
  <c r="D519" i="13"/>
  <c r="E519" i="13"/>
  <c r="F519" i="13"/>
  <c r="G519" i="13"/>
  <c r="H519" i="13"/>
  <c r="I519" i="13"/>
  <c r="J519" i="13"/>
  <c r="K519" i="13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N509" i="1" a="1"/>
  <c r="N509" i="1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M490" i="1" a="1"/>
  <c r="M490" i="1" s="1"/>
  <c r="N492" i="1" a="1"/>
  <c r="N492" i="1" s="1"/>
  <c r="M492" i="1" a="1"/>
  <c r="M492" i="1" s="1"/>
  <c r="N455" i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72" i="12" l="1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<sst xmlns="http://schemas.openxmlformats.org/spreadsheetml/2006/main" count="11314" uniqueCount="1720">
  <si>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</si>
  <si>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</si>
  <si>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</si>
  <si>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</si>
  <si>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</si>
  <si>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</si>
  <si>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</si>
  <si>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</si>
  <si>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</si>
  <si>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</si>
  <si>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</si>
  <si>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</si>
  <si>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</si>
  <si>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</si>
  <si>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</si>
  <si>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</si>
  <si>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</si>
  <si>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</si>
  <si>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</si>
  <si>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</si>
  <si>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</si>
  <si>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</si>
  <si>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</si>
  <si>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</si>
  <si>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</si>
  <si>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</si>
  <si>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</si>
  <si>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</si>
  <si>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</si>
  <si>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</si>
  <si>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</si>
  <si>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</si>
  <si>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</si>
  <si>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</si>
  <si>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</si>
  <si>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</si>
  <si>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</si>
  <si>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</si>
  <si>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</si>
  <si>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</si>
  <si>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</si>
  <si>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</si>
  <si>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</si>
  <si>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</si>
  <si>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</si>
  <si>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</si>
  <si>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</si>
  <si>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</si>
  <si>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</si>
  <si>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</si>
  <si>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</si>
  <si>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</si>
  <si>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</si>
  <si>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</si>
  <si>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</si>
  <si>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</si>
  <si>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</si>
  <si>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</si>
  <si>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</si>
  <si>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</si>
  <si>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</si>
  <si>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</si>
  <si>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</si>
  <si>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</si>
  <si>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</si>
  <si>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</si>
  <si>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</si>
  <si>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</si>
  <si>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</si>
  <si>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</si>
  <si>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</si>
  <si>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</si>
  <si>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</si>
  <si>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</si>
  <si>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</si>
  <si>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</si>
  <si>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</si>
  <si>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</si>
  <si>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</si>
  <si>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</si>
  <si>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</si>
  <si>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</si>
  <si>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</si>
  <si>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</si>
  <si>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</si>
  <si>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</si>
  <si>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</si>
  <si>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</si>
  <si>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</si>
  <si>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</si>
  <si>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</si>
  <si>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</si>
  <si>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</si>
  <si>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</si>
  <si>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</si>
  <si>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</si>
  <si>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</si>
  <si>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</si>
  <si>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</si>
  <si>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</si>
  <si>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</si>
  <si>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</si>
  <si>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</si>
  <si>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</si>
  <si>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</si>
  <si>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</si>
  <si>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</si>
  <si>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</si>
  <si>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</si>
  <si>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</si>
  <si>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</si>
  <si>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</si>
  <si>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</si>
  <si>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</si>
  <si>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</si>
  <si>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</si>
  <si>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</si>
  <si>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</si>
  <si>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</si>
  <si>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</si>
  <si>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</si>
  <si>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</si>
  <si>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</si>
  <si>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</si>
  <si>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</si>
  <si>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</si>
  <si>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</si>
  <si>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</si>
  <si>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</si>
  <si>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</si>
  <si>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</si>
  <si>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</si>
  <si>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</si>
  <si>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</si>
  <si>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</si>
  <si>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</si>
  <si>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</si>
  <si>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</si>
  <si>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</si>
  <si>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</si>
  <si>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</si>
  <si>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</si>
  <si>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</si>
  <si>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</si>
  <si>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</si>
  <si>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</si>
  <si>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</si>
  <si>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</si>
  <si>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</si>
  <si>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</si>
  <si>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</si>
  <si>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</si>
  <si>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</si>
  <si>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</si>
  <si>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</si>
  <si>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</si>
  <si>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</si>
  <si>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</si>
  <si>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</si>
  <si>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</si>
  <si>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</si>
  <si>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</si>
  <si>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</si>
  <si>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</si>
  <si>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</si>
  <si>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</si>
  <si>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</si>
  <si>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</si>
  <si>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</si>
  <si>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</si>
  <si>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</si>
  <si>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</si>
  <si>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</si>
  <si>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</si>
  <si>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</si>
  <si>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</si>
  <si>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</si>
  <si>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</si>
  <si>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</si>
  <si>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</si>
  <si>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</si>
  <si>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</si>
  <si>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</si>
  <si>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</si>
  <si>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</si>
  <si>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</si>
  <si>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</si>
  <si>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</si>
  <si>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</si>
  <si>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</si>
  <si>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</si>
  <si>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</si>
  <si>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</si>
  <si>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</si>
  <si>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</si>
  <si>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</si>
  <si>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</si>
  <si>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</si>
  <si>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</si>
  <si>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</si>
  <si>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</si>
  <si>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</si>
  <si>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</si>
  <si>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</si>
  <si>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</si>
  <si>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</si>
  <si>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</si>
  <si>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</si>
  <si>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</si>
  <si>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</si>
  <si>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</si>
  <si>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</si>
  <si>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</si>
  <si>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</si>
  <si>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</si>
  <si>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</si>
  <si>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</si>
  <si>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</si>
  <si>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</si>
  <si>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</si>
  <si>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</si>
  <si>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</si>
  <si>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</si>
  <si>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</si>
  <si>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</si>
  <si>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</si>
  <si>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</si>
  <si>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</si>
  <si>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</si>
  <si>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</si>
  <si>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</si>
  <si>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</si>
  <si>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</si>
  <si>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</si>
  <si>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</si>
  <si>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</si>
  <si>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</si>
  <si>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</si>
  <si>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</si>
  <si>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</si>
  <si>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</si>
  <si>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</si>
  <si>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</si>
  <si>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</si>
  <si>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</si>
  <si>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</si>
  <si>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</si>
  <si>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</si>
  <si>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</si>
  <si>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</si>
  <si>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</si>
  <si>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</si>
  <si>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</si>
  <si>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</si>
  <si>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</si>
  <si>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</si>
  <si>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</si>
  <si>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</si>
  <si>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</si>
  <si>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</si>
  <si>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</si>
  <si>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</si>
  <si>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</si>
  <si>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</si>
  <si>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</si>
  <si>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</si>
  <si>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</si>
  <si>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</si>
  <si>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</si>
  <si>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</si>
  <si>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</si>
  <si>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</si>
  <si>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</si>
  <si>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</si>
  <si>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</si>
  <si>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</si>
  <si>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</si>
  <si>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</si>
  <si>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</si>
  <si>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</si>
  <si>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</si>
  <si>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</si>
  <si>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</si>
  <si>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</si>
  <si>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</si>
  <si>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</si>
  <si>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</si>
  <si>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</si>
  <si>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</si>
  <si>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</si>
  <si>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</si>
  <si>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</si>
  <si>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</si>
  <si>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</si>
  <si>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</si>
  <si>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</si>
  <si>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</si>
  <si>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</si>
  <si>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</si>
  <si>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</si>
  <si>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</si>
  <si>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</si>
  <si>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</si>
  <si>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</si>
  <si>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</si>
  <si>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</si>
  <si>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</si>
  <si>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</si>
  <si>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</si>
  <si>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</si>
  <si>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</si>
  <si>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</si>
  <si>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</si>
  <si>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</si>
  <si>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</si>
  <si>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</si>
  <si>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</si>
  <si>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</si>
  <si>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</si>
  <si>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</si>
  <si>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</si>
  <si>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</si>
  <si>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</si>
  <si>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</si>
  <si>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</si>
  <si>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</si>
  <si>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</si>
  <si>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</si>
  <si>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</si>
  <si>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</si>
  <si>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</si>
  <si>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</si>
  <si>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</si>
  <si>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</si>
  <si>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</si>
  <si>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</si>
  <si>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</si>
  <si>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</si>
  <si>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</si>
  <si>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</si>
  <si>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</si>
  <si>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</si>
  <si>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</si>
  <si>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</si>
  <si>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</si>
  <si>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</si>
  <si>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</si>
  <si>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</si>
  <si>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</si>
  <si>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</si>
  <si>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</si>
  <si>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</si>
  <si>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</si>
  <si>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</si>
  <si>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</si>
  <si>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</si>
  <si>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</si>
  <si>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</si>
  <si>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</si>
  <si>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</si>
  <si>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</si>
  <si>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</si>
  <si>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</si>
  <si>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</si>
  <si>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</si>
  <si>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</si>
  <si>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</si>
  <si>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</si>
  <si>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</si>
  <si>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</si>
  <si>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</si>
  <si>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</si>
  <si>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</si>
  <si>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</si>
  <si>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</si>
  <si>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</si>
  <si>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</si>
  <si>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</si>
  <si>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</si>
  <si>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</si>
  <si>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</si>
  <si>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</si>
  <si>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</si>
  <si>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</si>
  <si>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</si>
  <si>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</si>
  <si>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</si>
  <si>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</si>
  <si>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</si>
  <si>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</si>
  <si>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</si>
  <si>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</si>
  <si>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</si>
  <si>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</si>
  <si>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</si>
  <si>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</si>
  <si>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</si>
  <si>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</si>
  <si>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</si>
  <si>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</si>
  <si>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</si>
  <si>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</si>
  <si>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</si>
  <si>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</si>
  <si>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</si>
  <si>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</si>
  <si>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</si>
  <si>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</si>
  <si>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</si>
  <si>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</si>
  <si>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</si>
  <si>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</si>
  <si>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</si>
  <si>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</si>
  <si>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</si>
  <si>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</si>
  <si>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</si>
  <si>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</si>
  <si>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</si>
  <si>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</si>
  <si>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</si>
  <si>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</si>
  <si>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</si>
  <si>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</si>
  <si>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</si>
  <si>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</si>
  <si>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</si>
  <si>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</si>
  <si>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</si>
  <si>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</si>
  <si>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</si>
  <si>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</si>
  <si>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</si>
  <si>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</si>
  <si>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</si>
  <si>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</si>
  <si>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</si>
  <si>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</si>
  <si>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</si>
  <si>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</si>
  <si>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</si>
  <si>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</si>
  <si>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</si>
  <si>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</si>
  <si>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</si>
  <si>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</si>
  <si>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</si>
  <si>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</si>
  <si>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</si>
  <si>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</si>
  <si>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</si>
  <si>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</si>
  <si>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</si>
  <si>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</si>
  <si>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</si>
  <si>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</si>
  <si>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</si>
  <si>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</si>
  <si>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</si>
  <si>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</si>
  <si>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</si>
  <si>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</si>
  <si>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</si>
  <si>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</si>
  <si>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</si>
  <si>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</si>
  <si>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</si>
  <si>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</si>
  <si>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</si>
  <si>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</si>
  <si>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</si>
  <si>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</si>
  <si>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</si>
  <si>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</si>
  <si>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</si>
  <si>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</si>
  <si>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</si>
  <si>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</si>
  <si>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</si>
  <si>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</si>
  <si>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</si>
  <si>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</si>
  <si>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</si>
  <si>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</si>
  <si>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</si>
  <si>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</si>
  <si>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</si>
  <si>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</si>
  <si>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</si>
  <si>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</si>
  <si>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</si>
  <si>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</si>
  <si>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</si>
  <si>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</si>
  <si>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</si>
  <si>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</si>
  <si>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</si>
  <si>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</si>
  <si>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</si>
  <si>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</si>
  <si>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</si>
  <si>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</si>
  <si>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</si>
  <si>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</si>
  <si>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</si>
  <si>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</si>
  <si>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</si>
  <si>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</si>
  <si>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</si>
  <si>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</si>
  <si>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</si>
  <si>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</si>
  <si>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</si>
  <si>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</si>
  <si>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</si>
  <si>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</si>
  <si>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</si>
  <si>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</si>
  <si>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</si>
  <si>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</si>
  <si>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</si>
  <si>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</si>
  <si>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</si>
  <si>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</si>
  <si>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</si>
  <si>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</si>
  <si>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</si>
  <si>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</si>
  <si>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</si>
  <si>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</si>
  <si>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</si>
  <si>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</si>
  <si>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</si>
  <si>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</si>
  <si>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</si>
  <si>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</si>
  <si>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</si>
  <si>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</si>
  <si>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</si>
  <si>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</si>
  <si>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</si>
  <si>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</si>
  <si>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</si>
  <si>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</si>
  <si>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</si>
  <si>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</si>
  <si>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</si>
  <si>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</si>
  <si>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</si>
  <si>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</si>
  <si>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</si>
  <si>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</si>
  <si>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</si>
  <si>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</si>
  <si>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</si>
  <si>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</si>
  <si>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</si>
  <si>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</si>
  <si>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</si>
  <si>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</si>
  <si>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</si>
  <si>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</si>
  <si>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</si>
  <si>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</si>
  <si>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</si>
  <si>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</si>
  <si>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</si>
  <si>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</si>
  <si>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</si>
  <si>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</si>
  <si>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</si>
  <si>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</si>
  <si>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</si>
  <si>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</si>
  <si>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</si>
  <si>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</si>
  <si>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</si>
  <si>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</si>
  <si>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</si>
  <si>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</si>
  <si>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</si>
  <si>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</si>
  <si>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</si>
  <si>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</si>
  <si>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</si>
  <si>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</si>
  <si>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</si>
  <si>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</si>
  <si>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</si>
  <si>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</si>
  <si>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</si>
  <si>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</si>
  <si>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</si>
  <si>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</si>
  <si>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</si>
  <si>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</si>
  <si>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</si>
  <si>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</si>
  <si>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</si>
  <si>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</si>
  <si>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</si>
  <si>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</si>
  <si>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</si>
  <si>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</si>
  <si>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</si>
  <si>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</si>
  <si>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</si>
  <si>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</si>
  <si>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</si>
  <si>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</si>
  <si>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</si>
  <si>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</si>
  <si>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</si>
  <si>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</si>
  <si>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</si>
  <si>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</si>
  <si>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</si>
  <si>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</si>
  <si>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</si>
  <si>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</si>
  <si>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</si>
  <si>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</si>
  <si>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</si>
  <si>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</si>
  <si>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</si>
  <si>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</si>
  <si>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</si>
  <si>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</si>
  <si>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</si>
  <si>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</si>
  <si>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</si>
  <si>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</si>
  <si>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</si>
  <si>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</si>
  <si>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</si>
  <si>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</si>
  <si>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</si>
  <si>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</si>
  <si>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</si>
  <si>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</si>
  <si>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</si>
  <si>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</si>
  <si>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</si>
  <si>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</si>
  <si>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</si>
  <si>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</si>
  <si>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</si>
  <si>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</si>
  <si>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</si>
  <si>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</si>
  <si>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</si>
  <si>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</si>
  <si>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</si>
  <si>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</si>
  <si>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</si>
  <si>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</si>
  <si>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</si>
  <si>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</si>
  <si>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</si>
  <si>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</si>
  <si>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</si>
  <si>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</si>
  <si>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</si>
  <si>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</si>
  <si>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</si>
  <si>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</si>
  <si>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</si>
  <si>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</si>
  <si>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</si>
  <si>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</si>
  <si>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</si>
  <si>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</si>
  <si>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</si>
  <si>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</si>
  <si>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</si>
  <si>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</si>
  <si>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</si>
  <si>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</si>
  <si>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</si>
  <si>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</si>
  <si>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</si>
  <si>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</si>
  <si>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</si>
  <si>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</si>
  <si>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</si>
  <si>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</si>
  <si>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</si>
  <si>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</si>
  <si>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</si>
  <si>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</si>
  <si>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</si>
  <si>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</si>
  <si>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</si>
  <si>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</si>
  <si>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</si>
  <si>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</si>
  <si>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</si>
  <si>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</si>
  <si>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</si>
  <si>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</si>
  <si>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</si>
  <si>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</si>
  <si>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</si>
  <si>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</si>
  <si>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</si>
  <si>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</si>
  <si>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</si>
  <si>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</si>
  <si>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</si>
  <si>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</si>
  <si>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</si>
  <si>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</si>
  <si>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</si>
  <si>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</si>
  <si>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</si>
  <si>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</si>
  <si>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</si>
  <si>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</si>
  <si>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</si>
  <si>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</si>
  <si>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</si>
  <si>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</si>
  <si>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</si>
  <si>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</si>
  <si>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</si>
  <si>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</si>
  <si>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</si>
  <si>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</si>
  <si>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</si>
  <si>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</si>
  <si>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</si>
  <si>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</si>
  <si>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</si>
  <si>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</si>
  <si>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</si>
  <si>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</si>
  <si>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</si>
  <si>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</si>
  <si>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</si>
  <si>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</si>
  <si>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</si>
  <si>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</si>
  <si>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</si>
  <si>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</si>
  <si>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</si>
  <si>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</si>
  <si>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</si>
  <si>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</si>
  <si>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</si>
  <si>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</si>
  <si>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</si>
  <si>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</si>
  <si>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</si>
  <si>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</si>
  <si>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</si>
  <si>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</si>
  <si>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</si>
  <si>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</si>
  <si>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</si>
  <si>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</si>
  <si>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</si>
  <si>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</si>
  <si>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</si>
  <si>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</si>
  <si>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</si>
  <si>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</si>
  <si>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</si>
  <si>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</si>
  <si>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</si>
  <si>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</si>
  <si>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</si>
  <si>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</si>
  <si>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</si>
  <si>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</si>
  <si>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</si>
  <si>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</si>
  <si>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</si>
  <si>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</si>
  <si>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</si>
  <si>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</si>
  <si>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</si>
  <si>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</si>
  <si>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</si>
  <si>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</si>
  <si>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</si>
  <si>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</si>
  <si>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</si>
  <si>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</si>
  <si>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</si>
  <si>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</si>
  <si>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</si>
  <si>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</si>
  <si>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</si>
  <si>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</si>
  <si>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</si>
  <si>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</si>
  <si>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</si>
  <si>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</si>
  <si>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</si>
  <si>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</si>
  <si>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</si>
  <si>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</si>
  <si>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</si>
  <si>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</si>
  <si>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</si>
  <si>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</si>
  <si>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</si>
  <si>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</si>
  <si>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</si>
  <si>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</si>
  <si>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</si>
  <si>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</si>
  <si>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</si>
  <si>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</si>
  <si>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</si>
  <si>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</si>
  <si>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</si>
  <si>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</si>
  <si>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</si>
  <si>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</si>
  <si>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</si>
  <si>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</si>
  <si>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</si>
  <si>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</si>
  <si>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</si>
  <si>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</si>
  <si>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</si>
  <si>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</si>
  <si>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</si>
  <si>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</si>
  <si>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</si>
  <si>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</si>
  <si>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</si>
  <si>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</si>
  <si>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</si>
  <si>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</si>
  <si>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</si>
  <si>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</si>
  <si>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</si>
  <si>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</si>
  <si>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</si>
  <si>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</si>
  <si>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</si>
  <si>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</si>
  <si>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</si>
  <si>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</si>
  <si>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</si>
  <si>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</si>
  <si>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</si>
  <si>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</si>
  <si>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</si>
  <si>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</si>
  <si>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</si>
  <si>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</si>
  <si>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</si>
  <si>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</si>
  <si>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</si>
  <si>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</si>
  <si>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</si>
  <si>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</si>
  <si>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</si>
  <si>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</si>
  <si>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</si>
  <si>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</si>
  <si>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</si>
  <si>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</si>
  <si>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</si>
  <si>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</si>
  <si>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</si>
  <si>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</si>
  <si>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</si>
  <si>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</si>
  <si>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</si>
  <si>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</si>
  <si>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</si>
  <si>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</si>
  <si>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</si>
  <si>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</si>
  <si>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</si>
  <si>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</si>
  <si>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</si>
  <si>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</si>
  <si>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</si>
  <si>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</si>
  <si>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</si>
  <si>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</si>
  <si>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</si>
  <si>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</si>
  <si>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</si>
  <si>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</si>
  <si>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</si>
  <si>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</si>
  <si>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</si>
  <si>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</si>
  <si>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</si>
  <si>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</si>
  <si>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</si>
  <si>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</si>
  <si>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</si>
  <si>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</si>
  <si>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</si>
  <si>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</si>
  <si>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</si>
  <si>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</si>
  <si>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</si>
  <si>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</si>
  <si>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</si>
  <si>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</si>
  <si>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</si>
  <si>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</si>
  <si>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</si>
  <si>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</si>
  <si>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</si>
  <si>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</si>
  <si>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</si>
  <si>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</si>
  <si>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</si>
  <si>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</si>
  <si>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</si>
  <si>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</si>
  <si>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</si>
  <si>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</si>
  <si>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</si>
  <si>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</si>
  <si>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</si>
  <si>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</si>
  <si>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</si>
  <si>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</si>
  <si>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</si>
  <si>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</si>
  <si>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</si>
  <si>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</si>
  <si>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</si>
  <si>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</si>
  <si>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</si>
  <si>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</si>
  <si>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</si>
  <si>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</si>
  <si>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</si>
  <si>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</si>
  <si>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</si>
  <si>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</si>
  <si>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</si>
  <si>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</si>
  <si>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</si>
  <si>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</si>
  <si>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</si>
  <si>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</si>
  <si>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</si>
  <si>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</si>
  <si>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</si>
  <si>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</si>
  <si>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</si>
  <si>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</si>
  <si>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</si>
  <si>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</si>
  <si>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</si>
  <si>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</si>
  <si>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</si>
  <si>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</si>
  <si>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</si>
  <si>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</si>
  <si>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</si>
  <si>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</si>
  <si>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</si>
  <si>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</si>
  <si>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</si>
  <si>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</si>
  <si>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</si>
  <si>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</si>
  <si>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</si>
  <si>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</si>
  <si>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</si>
  <si>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</si>
  <si>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</si>
  <si>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</si>
  <si>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</si>
  <si>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</si>
  <si>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</si>
  <si>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</si>
  <si>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</si>
  <si>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</si>
  <si>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</si>
  <si>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</si>
  <si>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</si>
  <si>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</si>
  <si>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</si>
  <si>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</si>
  <si>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</si>
  <si>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</si>
  <si>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</si>
  <si>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</si>
  <si>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</si>
  <si>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</si>
  <si>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</si>
  <si>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</si>
  <si>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</si>
  <si>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</si>
  <si>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</si>
  <si>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</si>
  <si>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</si>
  <si>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</si>
  <si>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</si>
  <si>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</si>
  <si>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</si>
  <si>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</si>
  <si>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</si>
  <si>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</si>
  <si>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</si>
  <si>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</si>
  <si>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</si>
  <si>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</si>
  <si>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</si>
  <si>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</si>
  <si>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</si>
  <si>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</si>
  <si>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</si>
  <si>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</si>
  <si>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</si>
  <si>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</si>
  <si>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</si>
  <si>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</si>
  <si>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</si>
  <si>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</si>
  <si>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</si>
  <si>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</si>
  <si>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</si>
  <si>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</si>
  <si>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</si>
  <si>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</si>
  <si>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</si>
  <si>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</si>
  <si>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</si>
  <si>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</si>
  <si>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</si>
  <si>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</si>
  <si>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</si>
  <si>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</si>
  <si>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</si>
  <si>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</si>
  <si>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</si>
  <si>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</si>
  <si>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</si>
  <si>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</si>
  <si>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</si>
  <si>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</si>
  <si>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</si>
  <si>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</si>
  <si>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</si>
  <si>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</si>
  <si>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</si>
  <si>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</si>
  <si>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</si>
  <si>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</si>
  <si>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</si>
  <si>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</si>
  <si>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</si>
  <si>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</si>
  <si>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</si>
  <si>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</si>
  <si>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</si>
  <si>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</si>
  <si>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</si>
  <si>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</si>
  <si>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</si>
  <si>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</si>
  <si>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</si>
  <si>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</si>
  <si>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</si>
  <si>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</si>
  <si>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</si>
  <si>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</si>
  <si>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</si>
  <si>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</si>
  <si>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</si>
  <si>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</si>
  <si>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</si>
  <si>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</si>
  <si>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</si>
  <si>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</si>
  <si>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</si>
  <si>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</si>
  <si>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</si>
  <si>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</si>
  <si>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</si>
  <si>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</si>
  <si>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</si>
  <si>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</si>
  <si>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</si>
  <si>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</si>
  <si>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</si>
  <si>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</si>
  <si>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</si>
  <si>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</si>
  <si>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</si>
  <si>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</si>
  <si>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</si>
  <si>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</si>
  <si>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</si>
  <si>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</si>
  <si>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</si>
  <si>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</si>
  <si>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</si>
  <si>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</si>
  <si>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</si>
  <si>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</si>
  <si>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</si>
  <si>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</si>
  <si>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</si>
  <si>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</si>
  <si>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</si>
  <si>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</si>
  <si>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</si>
  <si>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</si>
  <si>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</si>
  <si>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</si>
  <si>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</si>
  <si>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</si>
  <si>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</si>
  <si>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</si>
  <si>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</si>
  <si>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</si>
  <si>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</si>
  <si>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</si>
  <si>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</si>
  <si>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</si>
  <si>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</si>
  <si>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</si>
  <si>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</si>
  <si>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</si>
  <si>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</si>
  <si>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</si>
  <si>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</si>
  <si>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</si>
  <si>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</si>
  <si>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</si>
  <si>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</si>
  <si>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</si>
  <si>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</si>
  <si>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</si>
  <si>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</si>
  <si>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</si>
  <si>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</si>
  <si>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</si>
  <si>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</si>
  <si>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</si>
  <si>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</si>
  <si>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</si>
  <si>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</si>
  <si>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</si>
  <si>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</si>
  <si>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</si>
  <si>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</si>
  <si>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</si>
  <si>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</si>
  <si>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</si>
  <si>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</si>
  <si>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</si>
  <si>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</si>
  <si>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</si>
  <si>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</si>
  <si>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</si>
  <si>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</si>
  <si>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</si>
  <si>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</si>
  <si>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</si>
  <si>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</si>
  <si>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</si>
  <si>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</si>
  <si>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</si>
  <si>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</si>
  <si>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</si>
  <si>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</si>
  <si>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</si>
  <si>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</si>
  <si>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</si>
  <si>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</si>
  <si>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</si>
  <si>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</si>
  <si>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</si>
  <si>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</si>
  <si>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</si>
  <si>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</si>
  <si>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</si>
  <si>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</si>
  <si>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</si>
  <si>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</si>
  <si>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</si>
  <si>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</si>
  <si>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</si>
  <si>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</si>
  <si>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</si>
  <si>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</si>
  <si>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</si>
  <si>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</si>
  <si>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</si>
  <si>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</si>
  <si>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</si>
  <si>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</si>
  <si>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</si>
  <si>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</si>
  <si>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</si>
  <si>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</si>
  <si>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</si>
  <si>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</si>
  <si>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</si>
  <si>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</si>
  <si>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</si>
  <si>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</si>
  <si>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</si>
  <si>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</si>
  <si>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</si>
  <si>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</si>
  <si>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</si>
  <si>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</si>
  <si>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</si>
  <si>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</si>
  <si>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</si>
  <si>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</si>
  <si>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</si>
  <si>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</si>
  <si>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</si>
  <si>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</si>
  <si>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</si>
  <si>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</si>
  <si>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</si>
  <si>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</si>
  <si>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</si>
  <si>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</si>
  <si>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</si>
  <si>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</si>
  <si>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</si>
  <si>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</si>
  <si>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</si>
  <si>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</si>
  <si>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</si>
  <si>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</si>
  <si>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</si>
  <si>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</si>
  <si>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</si>
  <si>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</si>
  <si>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</si>
  <si>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</si>
  <si>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</si>
  <si>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</si>
  <si>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</si>
  <si>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</si>
  <si>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</si>
  <si>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</si>
  <si>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</si>
  <si>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</si>
  <si>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</si>
  <si>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</si>
  <si>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</si>
  <si>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</si>
  <si>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</si>
  <si>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</si>
  <si>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</si>
  <si>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</si>
  <si>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</si>
  <si>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</si>
  <si>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</si>
  <si>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</si>
  <si>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</si>
  <si>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</si>
  <si>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</si>
  <si>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</si>
  <si>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</si>
  <si>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</si>
  <si>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</si>
  <si>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</si>
  <si>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</si>
  <si>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</si>
  <si>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</si>
  <si>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</si>
  <si>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</si>
  <si>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</si>
  <si>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</si>
  <si>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</si>
  <si>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</si>
  <si>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</si>
  <si>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</si>
  <si>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</si>
  <si>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</si>
  <si>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</si>
  <si>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</si>
  <si>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</si>
  <si>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</si>
  <si>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</si>
  <si>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</si>
  <si>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</si>
  <si>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</si>
  <si>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</si>
  <si>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</si>
  <si>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</si>
  <si>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</si>
  <si>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</si>
  <si>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</si>
  <si>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</si>
  <si>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</si>
  <si>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</si>
  <si>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</si>
  <si>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</si>
  <si>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</si>
  <si>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</si>
  <si>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</si>
  <si>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</si>
  <si>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</si>
  <si>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</si>
  <si>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</si>
  <si>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</si>
  <si>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</si>
  <si>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</si>
  <si>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</si>
  <si>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</si>
  <si>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</si>
  <si>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</si>
  <si>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</si>
  <si>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</si>
  <si>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</si>
  <si>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</si>
  <si>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</si>
  <si>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</si>
  <si>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</si>
  <si>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</si>
  <si>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</si>
  <si>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</si>
  <si>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</si>
  <si>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</si>
  <si>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</si>
  <si>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</si>
  <si>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</si>
  <si>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</si>
  <si>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</si>
  <si>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</si>
  <si>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</si>
  <si>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</si>
  <si>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</si>
  <si>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</si>
  <si>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</si>
  <si>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</si>
  <si>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</si>
  <si>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</si>
  <si>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</si>
  <si>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</si>
  <si>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</si>
  <si>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</si>
  <si>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</si>
  <si>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</si>
  <si>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</si>
  <si>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</si>
  <si>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</si>
  <si>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</si>
  <si>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</si>
  <si>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</si>
  <si>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</si>
  <si>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</si>
  <si>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</si>
  <si>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</si>
  <si>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</si>
  <si>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</si>
  <si>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</si>
  <si>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</si>
  <si>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</si>
  <si>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</si>
  <si>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</si>
  <si>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</si>
  <si>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</si>
  <si>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</si>
  <si>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</si>
  <si>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</si>
  <si>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</si>
  <si>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</si>
  <si>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</si>
  <si>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</si>
  <si>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</si>
  <si>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</si>
  <si>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</si>
  <si>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</si>
  <si>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</si>
  <si>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</si>
  <si>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</si>
  <si>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</si>
  <si>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</si>
  <si>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</si>
  <si>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</si>
  <si>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</si>
  <si>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</si>
  <si>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</si>
  <si>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</si>
  <si>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</si>
  <si>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</si>
  <si>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</si>
  <si>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</si>
  <si>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</si>
  <si>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</si>
  <si>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</si>
  <si>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</si>
  <si>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</si>
  <si>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</si>
  <si>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</si>
  <si>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</si>
  <si>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</si>
  <si>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</si>
  <si>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</si>
  <si>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</si>
  <si>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</si>
  <si>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</si>
  <si>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</si>
  <si>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</si>
  <si>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</si>
  <si>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</si>
  <si>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</si>
  <si>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</si>
  <si>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</si>
  <si>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</si>
  <si>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</si>
  <si>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</si>
  <si>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</si>
  <si>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</si>
  <si>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</si>
  <si>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</si>
  <si>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</si>
  <si>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</si>
  <si>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</si>
  <si>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</si>
  <si>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</si>
  <si>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</si>
  <si>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</si>
  <si>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</si>
  <si>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</si>
  <si>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</si>
  <si>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</si>
  <si>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</si>
  <si>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</si>
  <si>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</si>
  <si>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</si>
  <si>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</si>
  <si>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</si>
  <si>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</si>
  <si>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</si>
  <si>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</si>
  <si>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</si>
  <si>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</si>
  <si>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</si>
  <si>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</si>
  <si>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</si>
  <si>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</si>
  <si>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</si>
  <si>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</si>
  <si>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</si>
  <si>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</si>
  <si>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</si>
  <si>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</si>
  <si>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</si>
  <si>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</si>
  <si>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</si>
  <si>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</si>
  <si>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</si>
  <si>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</si>
  <si>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</si>
  <si>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</si>
  <si>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</si>
  <si>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</si>
  <si>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</si>
  <si>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</si>
  <si>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</si>
  <si>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</si>
  <si>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</si>
  <si>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</si>
  <si>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</si>
  <si>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</si>
  <si>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</si>
  <si>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</si>
  <si>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</si>
  <si>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</si>
  <si>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</si>
  <si>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</si>
  <si>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</si>
  <si>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</si>
  <si>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</si>
  <si>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</si>
  <si>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</si>
  <si>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</si>
  <si>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</si>
  <si>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</si>
  <si>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</si>
  <si>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</si>
  <si>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</si>
  <si>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</si>
  <si>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</si>
  <si>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</si>
  <si>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</si>
  <si>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</si>
  <si>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</si>
  <si>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</si>
  <si>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</si>
  <si>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</si>
  <si>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</si>
  <si>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</si>
  <si>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</si>
  <si>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</si>
  <si>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</si>
  <si>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</si>
  <si>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</si>
  <si>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</si>
  <si>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</si>
  <si>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</si>
  <si>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</si>
  <si>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</si>
  <si>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</si>
  <si>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</si>
  <si>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</si>
  <si>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</si>
  <si>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</si>
  <si>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</si>
  <si>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</si>
  <si>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</si>
  <si>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</si>
  <si>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</si>
  <si>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</si>
  <si>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</si>
  <si>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</si>
  <si>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</si>
  <si>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</si>
  <si>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</si>
  <si>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</si>
  <si>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</si>
  <si>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</si>
  <si>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</si>
  <si>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</si>
  <si>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</si>
  <si>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</si>
  <si>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</si>
  <si>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</si>
  <si>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</si>
  <si>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</si>
  <si>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</si>
  <si>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</si>
  <si>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</si>
  <si>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</si>
  <si>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</si>
  <si>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</si>
  <si>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</si>
  <si>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</si>
  <si>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</si>
  <si>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</si>
  <si>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</si>
  <si>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</si>
  <si>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</si>
  <si>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</si>
  <si>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</si>
  <si>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</si>
  <si>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</si>
  <si>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</si>
  <si>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</si>
  <si>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</si>
  <si>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</si>
  <si>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</si>
  <si>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</si>
  <si>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</si>
  <si>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</si>
  <si>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</si>
  <si>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</si>
  <si>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</si>
  <si>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</si>
  <si>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</si>
  <si>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</si>
  <si>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</si>
  <si>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</si>
  <si>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</si>
  <si>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</si>
  <si>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</si>
  <si>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</si>
  <si>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</si>
  <si>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</si>
  <si>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</si>
  <si>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</si>
  <si>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</si>
  <si>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</si>
  <si>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</si>
  <si>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</si>
  <si>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</si>
  <si>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</si>
  <si>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</si>
  <si>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</si>
  <si>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</si>
  <si>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</si>
  <si>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</si>
  <si>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</si>
  <si>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</si>
  <si>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</si>
  <si>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</si>
  <si>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</si>
  <si>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</si>
  <si>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</si>
  <si>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</si>
  <si>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</si>
  <si>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</si>
  <si>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</si>
  <si>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</si>
  <si>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</si>
  <si>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</si>
  <si>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</si>
  <si>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</si>
  <si>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</si>
  <si>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</si>
  <si>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</si>
  <si>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</si>
  <si>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</si>
  <si>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</si>
  <si>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</si>
  <si>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</si>
  <si>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</si>
  <si>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</si>
  <si>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</si>
  <si>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</si>
  <si>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</si>
  <si>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</si>
  <si>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</si>
  <si>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</si>
  <si>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</si>
  <si>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</si>
  <si>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</si>
  <si>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</si>
  <si>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</si>
  <si>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</si>
  <si>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</si>
  <si>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</si>
  <si>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</si>
  <si>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</si>
  <si>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</si>
  <si>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</si>
  <si>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</si>
  <si>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Não solicita MC1 em D, devido manutenção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</si>
  <si>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</si>
  <si>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</si>
  <si>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</si>
  <si>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</si>
  <si>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</si>
  <si>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</si>
  <si>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</si>
  <si>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</si>
  <si>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ZKW-ZEV</t>
  </si>
  <si>
    <t>ZKWZEV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</si>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</sst>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505" activePane="bottomRight" state="frozen"/>
      <selection pane="bottomRight" activeCell="D492" sqref="D492:D5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>
        <v>0</v>
      </c>
      <c r="AT474" s="242">
        <v>0</v>
      </c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83" t="s">
        <v>1607</v>
      </c>
      <c r="BK474" s="283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83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1609</v>
      </c>
      <c r="BK475" s="283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>
        <v>0.40972222222222221</v>
      </c>
      <c r="AS476" s="242">
        <v>0</v>
      </c>
      <c r="AT476" s="242">
        <v>6.25E-2</v>
      </c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83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>
        <v>0.35416666666666669</v>
      </c>
      <c r="AS477" s="242">
        <v>0</v>
      </c>
      <c r="AT477" s="242">
        <v>6.25E-2</v>
      </c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83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1614</v>
      </c>
      <c r="W479" s="26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>
        <v>0</v>
      </c>
      <c r="AS479" s="242">
        <v>0</v>
      </c>
      <c r="AT479" s="242">
        <v>0</v>
      </c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83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>
        <v>0</v>
      </c>
      <c r="AS481" s="242">
        <v>0</v>
      </c>
      <c r="AT481" s="242">
        <v>0</v>
      </c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83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1620</v>
      </c>
      <c r="BK482" s="283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1622</v>
      </c>
      <c r="BK483" s="283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>
        <v>0</v>
      </c>
      <c r="AT484" s="242">
        <v>0</v>
      </c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83" t="s">
        <v>1625</v>
      </c>
      <c r="BK484" s="283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83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>
        <v>0</v>
      </c>
      <c r="AT485" s="242">
        <v>0</v>
      </c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83" t="s">
        <v>1628</v>
      </c>
      <c r="BK485" s="283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83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>
        <v>0</v>
      </c>
      <c r="AS486" s="242">
        <v>0</v>
      </c>
      <c r="AT486" s="242">
        <v>0</v>
      </c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83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>
        <v>0.45833333333333331</v>
      </c>
      <c r="AS487" s="242">
        <v>0</v>
      </c>
      <c r="AT487" s="242">
        <v>6.25E-2</v>
      </c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83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92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61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9" t="str">
        <f>IF(BS_CONTROLE[[#This Row],[Local - Partida]]=0, "-", BS_CONTROLE[[#This Row],[Local - Partida]])</f>
        <v>ZPT1051</v>
      </c>
      <c r="AL489" s="279" t="str">
        <f>IF(BS_CONTROLE[[#This Row],[Local - Encerramento]]=0, "-", BS_CONTROLE[[#This Row],[Local - Encerramento]])</f>
        <v>ZEM1</v>
      </c>
      <c r="AM489" s="279" t="str">
        <f>IF(BS_CONTROLE[[#This Row],[Entre - Estações]]=0, "-", BS_CONTROLE[[#This Row],[Entre - Estações]])</f>
        <v>ZPT-ZEV</v>
      </c>
      <c r="AN489" s="279" t="str">
        <f>IF(BS_CONTROLE[[#This Row],[SB]]=0, "-", BS_CONTROLE[[#This Row],[SB]])</f>
        <v>ZPTZEV</v>
      </c>
      <c r="AO489" s="259">
        <f>IF(BS_CONTROLE[[#This Row],[SUB]]=0, "-", BS_CONTROLE[[#This Row],[SUB]])</f>
        <v>54</v>
      </c>
      <c r="AP489" s="260">
        <f>IF(BS_CONTROLE[[#This Row],[KM - Inicio]]=0, "-", BS_CONTROLE[[#This Row],[KM - Inicio]])</f>
        <v>105</v>
      </c>
      <c r="AQ489" s="260">
        <f>IF(BS_CONTROLE[[#This Row],[KM - Fim]]=0, "-", BS_CONTROLE[[#This Row],[KM - Fim]])</f>
        <v>65</v>
      </c>
      <c r="AR489" s="242">
        <v>0.32777777777777778</v>
      </c>
      <c r="AS489" s="242">
        <v>0.36180555555555555</v>
      </c>
      <c r="AT489" s="242">
        <v>0.40347222222222223</v>
      </c>
      <c r="AU489" s="242"/>
      <c r="AV489" s="242"/>
      <c r="AW489" s="24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6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83" t="s">
        <v>1633</v>
      </c>
      <c r="BK489" s="283" t="s">
        <v>1633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92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61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9" t="str">
        <f>IF(BS_CONTROLE[[#This Row],[Local - Partida]]=0, "-", BS_CONTROLE[[#This Row],[Local - Partida]])</f>
        <v>109ZPT2</v>
      </c>
      <c r="AL490" s="279" t="str">
        <f>IF(BS_CONTROLE[[#This Row],[Local - Encerramento]]=0, "-", BS_CONTROLE[[#This Row],[Local - Encerramento]])</f>
        <v>ZPTZDR</v>
      </c>
      <c r="AM490" s="279" t="str">
        <f>IF(BS_CONTROLE[[#This Row],[Entre - Estações]]=0, "-", BS_CONTROLE[[#This Row],[Entre - Estações]])</f>
        <v>ZGM-109</v>
      </c>
      <c r="AN490" s="279" t="str">
        <f>IF(BS_CONTROLE[[#This Row],[SB]]=0, "-", BS_CONTROLE[[#This Row],[SB]])</f>
        <v>ZGM2</v>
      </c>
      <c r="AO490" s="259">
        <f>IF(BS_CONTROLE[[#This Row],[SUB]]=0, "-", BS_CONTROLE[[#This Row],[SUB]])</f>
        <v>53</v>
      </c>
      <c r="AP490" s="260">
        <f>IF(BS_CONTROLE[[#This Row],[KM - Inicio]]=0, "-", BS_CONTROLE[[#This Row],[KM - Inicio]])</f>
        <v>114.3</v>
      </c>
      <c r="AQ490" s="260">
        <f>IF(BS_CONTROLE[[#This Row],[KM - Fim]]=0, "-", BS_CONTROLE[[#This Row],[KM - Fim]])</f>
        <v>115</v>
      </c>
      <c r="AR490" s="242">
        <v>0</v>
      </c>
      <c r="AS490" s="242">
        <v>0</v>
      </c>
      <c r="AT490" s="242">
        <v>0</v>
      </c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6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83" t="s">
        <v>1634</v>
      </c>
      <c r="BK490" s="283" t="s">
        <v>1634</v>
      </c>
      <c r="BL490" s="16"/>
      <c r="BM490" s="15" t="s">
        <v>683</v>
      </c>
      <c r="BN490" s="15" t="s">
        <v>714</v>
      </c>
      <c r="BO490" s="165" t="s">
        <v>803</v>
      </c>
      <c r="BP490" s="283" t="s">
        <v>1634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92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61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9" t="str">
        <f>IF(BS_CONTROLE[[#This Row],[Local - Partida]]=0, "-", BS_CONTROLE[[#This Row],[Local - Partida]])</f>
        <v>-</v>
      </c>
      <c r="AL491" s="279" t="str">
        <f>IF(BS_CONTROLE[[#This Row],[Local - Encerramento]]=0, "-", BS_CONTROLE[[#This Row],[Local - Encerramento]])</f>
        <v>-</v>
      </c>
      <c r="AM491" s="279" t="str">
        <f>IF(BS_CONTROLE[[#This Row],[Entre - Estações]]=0, "-", BS_CONTROLE[[#This Row],[Entre - Estações]])</f>
        <v>-</v>
      </c>
      <c r="AN491" s="279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92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74" t="s">
        <v>925</v>
      </c>
      <c r="W492" s="261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9" t="str">
        <f>IF(BS_CONTROLE[[#This Row],[Local - Partida]]=0, "-", BS_CONTROLE[[#This Row],[Local - Partida]])</f>
        <v>ZQBZBL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ZQB-ZBV</v>
      </c>
      <c r="AN492" s="279" t="str">
        <f>IF(BS_CONTROLE[[#This Row],[SB]]=0, "-", BS_CONTROLE[[#This Row],[SB]])</f>
        <v>ZQBZBL</v>
      </c>
      <c r="AO492" s="259">
        <f>IF(BS_CONTROLE[[#This Row],[SUB]]=0, "-", BS_CONTROLE[[#This Row],[SUB]])</f>
        <v>56</v>
      </c>
      <c r="AP492" s="260">
        <f>IF(BS_CONTROLE[[#This Row],[KM - Inicio]]=0, "-", BS_CONTROLE[[#This Row],[KM - Inicio]])</f>
        <v>253.9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61" t="str">
        <f>IF(BS_CONTROLE[[#This Row],[Responsavel pelo boletim]]=0, "-", BS_CONTROLE[[#This Row],[Responsavel pelo boletim]])</f>
        <v>Jonas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ZYU1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198ZYU1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1635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ZER169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ZGA1541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1636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1637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1638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1639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1640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1641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93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74" t="s">
        <v>1614</v>
      </c>
      <c r="W509" s="26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ZEM-ZEJ</v>
      </c>
      <c r="AN509" s="279" t="str">
        <f>IF(BS_CONTROLE[[#This Row],[SB]]=0, "-", BS_CONTROLE[[#This Row],[SB]])</f>
        <v>ZEJ2</v>
      </c>
      <c r="AO509" s="259">
        <f>IF(BS_CONTROLE[[#This Row],[SUB]]=0, "-", BS_CONTROLE[[#This Row],[SUB]])</f>
        <v>55</v>
      </c>
      <c r="AP509" s="260">
        <f>IF(BS_CONTROLE[[#This Row],[KM - Inicio]]=0, "-", BS_CONTROLE[[#This Row],[KM - Inicio]])</f>
        <v>145.69999999999999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61" t="str">
        <f>IF(BS_CONTROLE[[#This Row],[Responsavel pelo boletim]]=0, "-", BS_CONTROLE[[#This Row],[Responsavel pelo boletim]])</f>
        <v>Felipe / Valmir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1642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1643</v>
      </c>
      <c r="N512" s="204" t="s">
        <v>1644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1645</v>
      </c>
      <c r="W512" s="173" t="s">
        <v>1646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102ZKW2</v>
      </c>
      <c r="AL512" s="279" t="str">
        <f>IF(BS_CONTROLE[[#This Row],[Local - Encerramento]]=0, "-", BS_CONTROLE[[#This Row],[Local - Encerramento]])</f>
        <v>ZEV2</v>
      </c>
      <c r="AM512" s="279" t="str">
        <f>IF(BS_CONTROLE[[#This Row],[Entre - Estações]]=0, "-", BS_CONTROLE[[#This Row],[Entre - Estações]])</f>
        <v>ZKW-ZEV</v>
      </c>
      <c r="AN512" s="279" t="str">
        <f>IF(BS_CONTROLE[[#This Row],[SB]]=0, "-", BS_CONTROLE[[#This Row],[SB]])</f>
        <v>ZKWZEV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102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1647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1648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1649</v>
      </c>
      <c r="W515" s="173" t="s">
        <v>1650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>
        <v>0</v>
      </c>
      <c r="AS518" s="242">
        <v>0</v>
      </c>
      <c r="AT518" s="242">
        <v>0</v>
      </c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83" t="s">
        <v>1651</v>
      </c>
      <c r="BK518" s="283" t="s">
        <v>1651</v>
      </c>
      <c r="BL518" s="16"/>
      <c r="BM518" s="15" t="s">
        <v>683</v>
      </c>
      <c r="BN518" s="15" t="s">
        <v>714</v>
      </c>
      <c r="BO518" s="165" t="s">
        <v>772</v>
      </c>
      <c r="BP518" s="283" t="s">
        <v>1651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1652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1653</v>
      </c>
      <c r="C4" s="329" t="s">
        <v>1654</v>
      </c>
      <c r="D4" s="329" t="s">
        <v>1655</v>
      </c>
      <c r="E4" s="329" t="s">
        <v>1656</v>
      </c>
      <c r="F4" s="329" t="s">
        <v>8</v>
      </c>
      <c r="G4" s="329" t="s">
        <v>1657</v>
      </c>
    </row>
    <row r="5" spans="2:8">
      <c r="B5" s="332" t="s">
        <v>1153</v>
      </c>
      <c r="C5" s="332">
        <v>314978</v>
      </c>
      <c r="D5" s="332" t="s">
        <v>1658</v>
      </c>
      <c r="E5" s="332" t="s">
        <v>541</v>
      </c>
      <c r="F5" s="332" t="s">
        <v>101</v>
      </c>
      <c r="G5" s="333">
        <v>46143</v>
      </c>
    </row>
    <row r="6" spans="2:8">
      <c r="B6" s="332" t="s">
        <v>1659</v>
      </c>
      <c r="C6" s="332">
        <v>256790</v>
      </c>
      <c r="D6" s="332" t="s">
        <v>1660</v>
      </c>
      <c r="E6" s="332" t="s">
        <v>541</v>
      </c>
      <c r="F6" s="332" t="s">
        <v>1661</v>
      </c>
      <c r="G6" s="333">
        <v>45992</v>
      </c>
    </row>
    <row r="7" spans="2:8">
      <c r="B7" s="332" t="s">
        <v>1662</v>
      </c>
      <c r="C7" s="332">
        <v>265193</v>
      </c>
      <c r="D7" s="332" t="s">
        <v>1663</v>
      </c>
      <c r="E7" s="332" t="s">
        <v>542</v>
      </c>
      <c r="F7" s="332" t="s">
        <v>1500</v>
      </c>
      <c r="G7" s="332" t="s">
        <v>1664</v>
      </c>
    </row>
    <row r="8" spans="2:8">
      <c r="B8" s="332" t="s">
        <v>1665</v>
      </c>
      <c r="C8" s="332">
        <v>293716</v>
      </c>
      <c r="D8" s="332" t="s">
        <v>1666</v>
      </c>
      <c r="E8" s="332" t="s">
        <v>542</v>
      </c>
      <c r="F8" s="332" t="s">
        <v>1500</v>
      </c>
      <c r="G8" s="333">
        <v>46204</v>
      </c>
    </row>
    <row r="9" spans="2:8">
      <c r="B9" s="332" t="s">
        <v>1667</v>
      </c>
      <c r="C9" s="332">
        <v>257258</v>
      </c>
      <c r="D9" s="332" t="s">
        <v>1668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1669</v>
      </c>
      <c r="C10" s="332">
        <v>371147</v>
      </c>
      <c r="D10" s="332" t="s">
        <v>1670</v>
      </c>
      <c r="E10" s="332" t="s">
        <v>543</v>
      </c>
      <c r="F10" s="332" t="s">
        <v>144</v>
      </c>
      <c r="G10" s="332" t="s">
        <v>1664</v>
      </c>
    </row>
    <row r="11" spans="2:8">
      <c r="B11" s="332" t="s">
        <v>1671</v>
      </c>
      <c r="C11" s="332">
        <v>259230</v>
      </c>
      <c r="D11" s="332" t="s">
        <v>1672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1673</v>
      </c>
      <c r="C12" s="332">
        <v>370705</v>
      </c>
      <c r="D12" s="332"/>
      <c r="E12" s="332" t="s">
        <v>543</v>
      </c>
      <c r="F12" s="332" t="s">
        <v>144</v>
      </c>
      <c r="G12" s="332" t="s">
        <v>1664</v>
      </c>
    </row>
    <row r="13" spans="2:8">
      <c r="B13" s="332" t="s">
        <v>1674</v>
      </c>
      <c r="C13" s="332">
        <v>258542</v>
      </c>
      <c r="D13" s="332" t="s">
        <v>1675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1676</v>
      </c>
      <c r="C14" s="332">
        <v>257050</v>
      </c>
      <c r="D14" s="332" t="s">
        <v>1677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1679</v>
      </c>
      <c r="E3" s="324" t="s">
        <v>1680</v>
      </c>
      <c r="F3" s="324" t="s">
        <v>1681</v>
      </c>
      <c r="G3" s="329" t="s">
        <v>1682</v>
      </c>
      <c r="H3" s="324" t="s">
        <v>1683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1684</v>
      </c>
      <c r="H4" s="327"/>
    </row>
    <row r="5" spans="3:8" ht="29.25">
      <c r="C5" s="325" t="s">
        <v>541</v>
      </c>
      <c r="D5" s="325" t="s">
        <v>1685</v>
      </c>
      <c r="E5" s="326">
        <v>46000</v>
      </c>
      <c r="F5" s="325">
        <v>9000</v>
      </c>
      <c r="G5" s="330" t="s">
        <v>1686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1687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1688</v>
      </c>
      <c r="G7" s="331" t="s">
        <v>1689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1690</v>
      </c>
      <c r="G8" s="330" t="s">
        <v>1691</v>
      </c>
      <c r="H8" s="325" t="s">
        <v>1692</v>
      </c>
    </row>
    <row r="9" spans="3:8">
      <c r="C9" s="325" t="s">
        <v>463</v>
      </c>
      <c r="D9" s="325" t="s">
        <v>1693</v>
      </c>
      <c r="E9" s="326">
        <v>45993</v>
      </c>
      <c r="F9" s="325">
        <v>12000</v>
      </c>
      <c r="G9" s="330" t="s">
        <v>1694</v>
      </c>
      <c r="H9" s="325"/>
    </row>
    <row r="10" spans="3:8" ht="29.25">
      <c r="C10" s="325" t="s">
        <v>463</v>
      </c>
      <c r="D10" s="325" t="s">
        <v>1695</v>
      </c>
      <c r="E10" s="326">
        <v>45993</v>
      </c>
      <c r="F10" s="325">
        <v>9000</v>
      </c>
      <c r="G10" s="330" t="s">
        <v>1696</v>
      </c>
      <c r="H10" s="325"/>
    </row>
    <row r="11" spans="3:8" ht="29.25">
      <c r="C11" s="325" t="s">
        <v>463</v>
      </c>
      <c r="D11" s="325" t="s">
        <v>1697</v>
      </c>
      <c r="E11" s="326">
        <v>45993</v>
      </c>
      <c r="F11" s="325">
        <v>10000</v>
      </c>
      <c r="G11" s="330" t="s">
        <v>1696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1698</v>
      </c>
      <c r="H12" s="325" t="s">
        <v>1699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1700</v>
      </c>
      <c r="W1" s="397"/>
      <c r="X1" s="397"/>
      <c r="Y1" s="104"/>
    </row>
    <row r="2" spans="1:25" s="101" customFormat="1" ht="11.25" customHeight="1">
      <c r="A2" s="105" t="s">
        <v>1701</v>
      </c>
      <c r="B2" s="105" t="s">
        <v>1702</v>
      </c>
      <c r="C2" s="105" t="s">
        <v>313</v>
      </c>
      <c r="D2" s="106" t="s">
        <v>874</v>
      </c>
      <c r="E2" s="106" t="s">
        <v>875</v>
      </c>
      <c r="F2" s="106" t="s">
        <v>1703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1704</v>
      </c>
      <c r="U2" s="108" t="s">
        <v>877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2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944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</v>
      </c>
      <c r="X8" s="112">
        <f ca="1">_xlfn.XLOOKUP(G8&amp;$X$2,BS_CONTROLE[CHAVE],BS_CONTROLE[Quantidade_11],"-")</f>
        <v>40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1500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2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944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30</v>
      </c>
      <c r="X33" s="112">
        <f ca="1">_xlfn.XLOOKUP(G33&amp;$X$2,BS_CONTROLE[CHAVE],BS_CONTROLE[Quantidade_11],"-")</f>
        <v>40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15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720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0.56000000000000005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1500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15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2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944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40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15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720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1500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15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944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30</v>
      </c>
      <c r="X81" s="112">
        <f ca="1">_xlfn.XLOOKUP(G81&amp;$X$2,BS_CONTROLE[CHAVE],BS_CONTROLE[Quantidade_11],"-")</f>
        <v>40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15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720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1500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15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</v>
      </c>
      <c r="X107" s="112">
        <f ca="1">_xlfn.XLOOKUP(G107&amp;$X$2,BS_CONTROLE[CHAVE],BS_CONTROLE[Quantidade_11],"-")</f>
        <v>40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944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40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1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0.56000000000000005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1500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15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30</v>
      </c>
      <c r="X130" s="112">
        <f ca="1">_xlfn.XLOOKUP(G130&amp;$X$2,BS_CONTROLE[CHAVE],BS_CONTROLE[Quantidade_11],"-")</f>
        <v>40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944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15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720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15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1500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15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1500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2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30</v>
      </c>
      <c r="X159" s="112">
        <f ca="1">_xlfn.XLOOKUP(G159&amp;$X$2,BS_CONTROLE[CHAVE],BS_CONTROLE[Quantidade_11],"-")</f>
        <v>40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944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15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40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720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1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15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1500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30</v>
      </c>
      <c r="X188" s="112">
        <f ca="1">_xlfn.XLOOKUP(G188&amp;$X$2,BS_CONTROLE[CHAVE],BS_CONTROLE[Quantidade_11],"-")</f>
        <v>40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944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15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0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720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1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15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1500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30</v>
      </c>
      <c r="X219" s="112">
        <f ca="1">_xlfn.XLOOKUP(G219&amp;$X$2,BS_CONTROLE[CHAVE],BS_CONTROLE[Quantidade_11],"-")</f>
        <v>40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15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15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720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40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15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1500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0.56000000000000005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1500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2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30</v>
      </c>
      <c r="X252" s="112">
        <f ca="1">_xlfn.XLOOKUP(G252&amp;$X$2,BS_CONTROLE[CHAVE],BS_CONTROLE[Quantidade_11],"-")</f>
        <v>40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944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15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15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0.56000000000000005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720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15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1500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30</v>
      </c>
      <c r="X282" s="112">
        <f ca="1">_xlfn.XLOOKUP(G282&amp;$X$2,BS_CONTROLE[CHAVE],BS_CONTROLE[Quantidade_11],"-")</f>
        <v>40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944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15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15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944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1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1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1500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30</v>
      </c>
      <c r="X310" s="112">
        <f ca="1">_xlfn.XLOOKUP(G310&amp;$X$2,BS_CONTROLE[CHAVE],BS_CONTROLE[Quantidade_11],"-")</f>
        <v>40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944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15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944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720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1500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1500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30</v>
      </c>
      <c r="X336" s="112">
        <f ca="1">_xlfn.XLOOKUP(G336&amp;$X$2,BS_CONTROLE[CHAVE],BS_CONTROLE[Quantidade_11],"-")</f>
        <v>40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944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15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2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1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720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1500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50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30</v>
      </c>
      <c r="X363" s="112">
        <f ca="1">_xlfn.XLOOKUP(G363&amp;$X$2,BS_CONTROLE[CHAVE],BS_CONTROLE[Quantidade_11],"-")</f>
        <v>40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944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15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2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15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1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1500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15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40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2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30</v>
      </c>
      <c r="X392" s="112">
        <f ca="1">_xlfn.XLOOKUP(G392&amp;$X$2,BS_CONTROLE[CHAVE],BS_CONTROLE[Quantidade_11],"-")</f>
        <v>40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944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15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15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1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0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0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0.56000000000000005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1500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2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30</v>
      </c>
      <c r="X415" s="112">
        <f ca="1">_xlfn.XLOOKUP(G415&amp;$X$2,BS_CONTROLE[CHAVE],BS_CONTROLE[Quantidade_11],"-")</f>
        <v>40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944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15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15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944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50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1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720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1500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15</v>
      </c>
      <c r="W442" s="112">
        <f ca="1">_xlfn.XLOOKUP(G442&amp;$W$2,BS_CONTROLE[CHAVE],BS_CONTROLE[Quantidade_11],"-")</f>
        <v>0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30</v>
      </c>
      <c r="X447" s="112">
        <f ca="1">_xlfn.XLOOKUP(G447&amp;$X$2,BS_CONTROLE[CHAVE],BS_CONTROLE[Quantidade_11],"-")</f>
        <v>40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15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2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15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944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0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0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0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0.56000000000000005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1500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40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720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>
        <f ca="1">_xlfn.XLOOKUP(G468&amp;$W$2,BS_CONTROLE[CHAVE],BS_CONTROLE[Quantidade_11],"-")</f>
        <v>1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15</v>
      </c>
      <c r="W469" s="112">
        <f ca="1">_xlfn.XLOOKUP(G469&amp;$W$2,BS_CONTROLE[CHAVE],BS_CONTROLE[Quantidade_11],"-")</f>
        <v>0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>
        <f ca="1">_xlfn.XLOOKUP(G472&amp;$W$2,BS_CONTROLE[CHAVE],BS_CONTROLE[Quantidade_11],"-")</f>
        <v>30</v>
      </c>
      <c r="X472" s="112">
        <f ca="1">_xlfn.XLOOKUP(G472&amp;$X$2,BS_CONTROLE[CHAVE],BS_CONTROLE[Quantidade_11],"-")</f>
        <v>40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944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15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1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720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0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1500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15</v>
      </c>
      <c r="W485" s="112">
        <f ca="1">_xlfn.XLOOKUP(G485&amp;$W$2,BS_CONTROLE[CHAVE],BS_CONTROLE[Quantidade_11],"-")</f>
        <v>0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7" t="str">
        <f>IF(SP_SUL!N489="","*",SP_SUL!N489)</f>
        <v>ZPTZEV</v>
      </c>
      <c r="M487" s="111">
        <f>IF(SP_SUL!J489="","*",SP_SUL!J489)</f>
        <v>54</v>
      </c>
      <c r="N487" s="270">
        <f>IF(SP_SUL!K489="","*",SP_SUL!K489)</f>
        <v>105</v>
      </c>
      <c r="O487" s="27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0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7" t="str">
        <f>IF(SP_SUL!N490="","*",SP_SUL!N490)</f>
        <v>ZGM2</v>
      </c>
      <c r="M488" s="111">
        <f>IF(SP_SUL!J490="","*",SP_SUL!J490)</f>
        <v>53</v>
      </c>
      <c r="N488" s="270">
        <f>IF(SP_SUL!K490="","*",SP_SUL!K490)</f>
        <v>114.3</v>
      </c>
      <c r="O488" s="27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1500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7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7" t="str">
        <f>IF(SP_SUL!N492="","*",SP_SUL!N492)</f>
        <v>ZQBZBL</v>
      </c>
      <c r="M490" s="111">
        <f>IF(SP_SUL!J492="","*",SP_SUL!J492)</f>
        <v>56</v>
      </c>
      <c r="N490" s="270">
        <f>IF(SP_SUL!K492="","*",SP_SUL!K492)</f>
        <v>253.9</v>
      </c>
      <c r="O490" s="27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>
        <f ca="1">_xlfn.XLOOKUP(G490&amp;$X$2,BS_CONTROLE[CHAVE],BS_CONTROLE[Quantidade_11],"-")</f>
        <v>0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>
        <f ca="1">_xlfn.XLOOKUP(G492&amp;$W$2,BS_CONTROLE[CHAVE],BS_CONTROLE[Quantidade_11],"-")</f>
        <v>30</v>
      </c>
      <c r="X492" s="112">
        <f ca="1">_xlfn.XLOOKUP(G492&amp;$X$2,BS_CONTROLE[CHAVE],BS_CONTROLE[Quantidade_11],"-")</f>
        <v>40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944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2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15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1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1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7" t="str">
        <f>IF(SP_SUL!N509="","*",SP_SUL!N509)</f>
        <v>ZEJ2</v>
      </c>
      <c r="M507" s="111">
        <f>IF(SP_SUL!J509="","*",SP_SUL!J509)</f>
        <v>55</v>
      </c>
      <c r="N507" s="270">
        <f>IF(SP_SUL!K509="","*",SP_SUL!K509)</f>
        <v>145.69999999999999</v>
      </c>
      <c r="O507" s="27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0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7" t="str">
        <f>IF(SP_SUL!N510="","*",SP_SUL!N510)</f>
        <v>ZRB2</v>
      </c>
      <c r="M508" s="111">
        <f>IF(SP_SUL!J510="","*",SP_SUL!J510)</f>
        <v>55</v>
      </c>
      <c r="N508" s="270">
        <f>IF(SP_SUL!K510="","*",SP_SUL!K510)</f>
        <v>152</v>
      </c>
      <c r="O508" s="27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7" t="str">
        <f>IF(SP_SUL!N511="","*",SP_SUL!N511)</f>
        <v>-</v>
      </c>
      <c r="M509" s="111" t="str">
        <f>IF(SP_SUL!J511="","*",SP_SUL!J511)</f>
        <v>*</v>
      </c>
      <c r="N509" s="270" t="str">
        <f>IF(SP_SUL!K511="","*",SP_SUL!K511)</f>
        <v>*</v>
      </c>
      <c r="O509" s="27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7" t="str">
        <f>IF(SP_SUL!N512="","*",SP_SUL!N512)</f>
        <v>ZKWZEV</v>
      </c>
      <c r="M510" s="111">
        <f>IF(SP_SUL!J512="","*",SP_SUL!J512)</f>
        <v>55</v>
      </c>
      <c r="N510" s="270">
        <f>IF(SP_SUL!K512="","*",SP_SUL!K512)</f>
        <v>102</v>
      </c>
      <c r="O510" s="27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0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7" t="str">
        <f>IF(SP_SUL!N513="","*",SP_SUL!N513)</f>
        <v>ZEVZKW</v>
      </c>
      <c r="M511" s="111">
        <f>IF(SP_SUL!J513="","*",SP_SUL!J513)</f>
        <v>54</v>
      </c>
      <c r="N511" s="270">
        <f>IF(SP_SUL!K513="","*",SP_SUL!K513)</f>
        <v>65.25</v>
      </c>
      <c r="O511" s="27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7" t="str">
        <f>IF(SP_SUL!N514="","*",SP_SUL!N514)</f>
        <v>ZEZ2</v>
      </c>
      <c r="M512" s="111">
        <f>IF(SP_SUL!J514="","*",SP_SUL!J514)</f>
        <v>92</v>
      </c>
      <c r="N512" s="270">
        <f>IF(SP_SUL!K514="","*",SP_SUL!K514)</f>
        <v>74.7</v>
      </c>
      <c r="O512" s="27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720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7" t="str">
        <f>IF(SP_SUL!N515="","*",SP_SUL!N515)</f>
        <v>K84ZXW2</v>
      </c>
      <c r="M513" s="111">
        <f>IF(SP_SUL!J515="","*",SP_SUL!J515)</f>
        <v>92</v>
      </c>
      <c r="N513" s="270">
        <f>IF(SP_SUL!K515="","*",SP_SUL!K515)</f>
        <v>83.3</v>
      </c>
      <c r="O513" s="27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7" t="str">
        <f>IF(SP_SUL!N516="","*",SP_SUL!N516)</f>
        <v>K84ZXW2</v>
      </c>
      <c r="M514" s="111">
        <f>IF(SP_SUL!J516="","*",SP_SUL!J516)</f>
        <v>92</v>
      </c>
      <c r="N514" s="270">
        <f>IF(SP_SUL!K516="","*",SP_SUL!K516)</f>
        <v>83.7</v>
      </c>
      <c r="O514" s="27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7" t="str">
        <f>IF(SP_SUL!N517="","*",SP_SUL!N517)</f>
        <v>K84ZXW1</v>
      </c>
      <c r="M515" s="111">
        <f>IF(SP_SUL!J517="","*",SP_SUL!J517)</f>
        <v>54</v>
      </c>
      <c r="N515" s="270">
        <f>IF(SP_SUL!K517="","*",SP_SUL!K517)</f>
        <v>83.7</v>
      </c>
      <c r="O515" s="27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7" t="str">
        <f>IF(SP_SUL!N518="","*",SP_SUL!N518)</f>
        <v>ZGM1</v>
      </c>
      <c r="M516" s="111">
        <f>IF(SP_SUL!J518="","*",SP_SUL!J518)</f>
        <v>30</v>
      </c>
      <c r="N516" s="270">
        <f>IF(SP_SUL!K518="","*",SP_SUL!K518)</f>
        <v>114.3</v>
      </c>
      <c r="O516" s="27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1500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7" t="str">
        <f>IF(SP_SUL!N519="","*",SP_SUL!N519)</f>
        <v>117ZGM2</v>
      </c>
      <c r="M517" s="111">
        <f>IF(SP_SUL!J519="","*",SP_SUL!J519)</f>
        <v>53</v>
      </c>
      <c r="N517" s="270">
        <f>IF(SP_SUL!K519="","*",SP_SUL!K519)</f>
        <v>115.6</v>
      </c>
      <c r="O517" s="27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>
        <f ca="1">_xlfn.XLOOKUP(G517&amp;$V$2,BS_CONTROLE[CHAVE],BS_CONTROLE[Quantidade_11],"-")</f>
        <v>15</v>
      </c>
      <c r="W517" s="112">
        <f ca="1">_xlfn.XLOOKUP(G517&amp;$W$2,BS_CONTROLE[CHAVE],BS_CONTROLE[Quantidade_11],"-")</f>
        <v>0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7" t="str">
        <f>IF(SP_SUL!N520="","*",SP_SUL!N520)</f>
        <v>-</v>
      </c>
      <c r="M518" s="111" t="str">
        <f>IF(SP_SUL!J520="","*",SP_SUL!J520)</f>
        <v>*</v>
      </c>
      <c r="N518" s="270" t="str">
        <f>IF(SP_SUL!K520="","*",SP_SUL!K520)</f>
        <v>*</v>
      </c>
      <c r="O518" s="27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7" t="str">
        <f>IF(SP_SUL!N521="","*",SP_SUL!N521)</f>
        <v>-</v>
      </c>
      <c r="M519" s="111" t="str">
        <f>IF(SP_SUL!J521="","*",SP_SUL!J521)</f>
        <v>*</v>
      </c>
      <c r="N519" s="270" t="str">
        <f>IF(SP_SUL!K521="","*",SP_SUL!K521)</f>
        <v>*</v>
      </c>
      <c r="O519" s="27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*</v>
      </c>
      <c r="C520" s="109" t="str">
        <f>IF(SP_SUL!Z522="","*",SP_SUL!Z522)</f>
        <v>*</v>
      </c>
      <c r="D520" s="110" t="str">
        <f>IF(SP_SUL!S522="","*",SP_SUL!S522)</f>
        <v>-</v>
      </c>
      <c r="E520" s="110" t="str">
        <f>IF(SP_SUL!T522="","*",SP_SUL!T522)</f>
        <v>-</v>
      </c>
      <c r="F520" s="110" t="str">
        <f>IF(SP_SUL!B522="","*",SP_SUL!B522)</f>
        <v>*</v>
      </c>
      <c r="G520" s="110" t="str">
        <f>IF(SP_SUL!D522="","*",SP_SUL!D522)</f>
        <v>*</v>
      </c>
      <c r="H520" s="110" t="str">
        <f>IF(SP_SUL!F522="","*",SP_SUL!F522)</f>
        <v>*</v>
      </c>
      <c r="I520" s="110" t="str">
        <f>IF(SP_SUL!H522="","*",SP_SUL!H522)</f>
        <v>*</v>
      </c>
      <c r="J520" s="110" t="str">
        <f>IF(SP_SUL!I522="","*",SP_SUL!I522)</f>
        <v>*</v>
      </c>
      <c r="K520" s="110" t="str">
        <f>IF(SP_SUL!M522="","*",SP_SUL!M522)</f>
        <v>-</v>
      </c>
      <c r="L520" s="337" t="str">
        <f>IF(SP_SUL!N522="","*",SP_SUL!N522)</f>
        <v>-</v>
      </c>
      <c r="M520" s="111" t="str">
        <f>IF(SP_SUL!J522="","*",SP_SUL!J522)</f>
        <v>*</v>
      </c>
      <c r="N520" s="270" t="str">
        <f>IF(SP_SUL!K522="","*",SP_SUL!K522)</f>
        <v>*</v>
      </c>
      <c r="O520" s="270" t="str">
        <f>IF(SP_SUL!L522="","*",SP_SUL!L522)</f>
        <v>*</v>
      </c>
      <c r="P520" s="111"/>
      <c r="Q520" s="128" t="str">
        <f>IF(SP_SUL!O522="","*",SP_SUL!O522)</f>
        <v>*</v>
      </c>
      <c r="R520" s="128" t="str">
        <f>IF(SP_SUL!P522="","*",SP_SUL!P522)</f>
        <v>*</v>
      </c>
      <c r="S520" s="110" t="str">
        <f>IF(SP_SUL!Q522="","*",CONCATENATE(SP_SUL!Q522," ",SP_SUL!R522))</f>
        <v>*</v>
      </c>
      <c r="T520" s="110" t="str">
        <f>IF(SP_SUL!V522="","*",SP_SUL!V522)</f>
        <v>*</v>
      </c>
      <c r="U520" s="110" t="str">
        <f>IF(SP_SUL!W522="","*",SP_SUL!W522)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7" t="str">
        <f>IF(SP_SUL!N523="","*",SP_SUL!N523)</f>
        <v>-</v>
      </c>
      <c r="M521" s="111" t="str">
        <f>IF(SP_SUL!J523="","*",SP_SUL!J523)</f>
        <v>*</v>
      </c>
      <c r="N521" s="270" t="str">
        <f>IF(SP_SUL!K523="","*",SP_SUL!K523)</f>
        <v>*</v>
      </c>
      <c r="O521" s="270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7" t="str">
        <f>IF(SP_SUL!N524="","*",SP_SUL!N524)</f>
        <v>-</v>
      </c>
      <c r="M522" s="111" t="str">
        <f>IF(SP_SUL!J524="","*",SP_SUL!J524)</f>
        <v>*</v>
      </c>
      <c r="N522" s="270" t="str">
        <f>IF(SP_SUL!K524="","*",SP_SUL!K524)</f>
        <v>*</v>
      </c>
      <c r="O522" s="270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7" t="str">
        <f>IF(SP_SUL!N525="","*",SP_SUL!N525)</f>
        <v>-</v>
      </c>
      <c r="M523" s="111" t="str">
        <f>IF(SP_SUL!J525="","*",SP_SUL!J525)</f>
        <v>*</v>
      </c>
      <c r="N523" s="270" t="str">
        <f>IF(SP_SUL!K525="","*",SP_SUL!K525)</f>
        <v>*</v>
      </c>
      <c r="O523" s="270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7" t="str">
        <f>IF(SP_SUL!N526="","*",SP_SUL!N526)</f>
        <v>-</v>
      </c>
      <c r="M524" s="111" t="str">
        <f>IF(SP_SUL!J526="","*",SP_SUL!J526)</f>
        <v>*</v>
      </c>
      <c r="N524" s="270" t="str">
        <f>IF(SP_SUL!K526="","*",SP_SUL!K526)</f>
        <v>*</v>
      </c>
      <c r="O524" s="270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7" t="str">
        <f>IF(SP_SUL!N527="","*",SP_SUL!N527)</f>
        <v>-</v>
      </c>
      <c r="M525" s="111" t="str">
        <f>IF(SP_SUL!J527="","*",SP_SUL!J527)</f>
        <v>*</v>
      </c>
      <c r="N525" s="270" t="str">
        <f>IF(SP_SUL!K527="","*",SP_SUL!K527)</f>
        <v>*</v>
      </c>
      <c r="O525" s="270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7" t="str">
        <f>IF(SP_SUL!N528="","*",SP_SUL!N528)</f>
        <v>-</v>
      </c>
      <c r="M526" s="111" t="str">
        <f>IF(SP_SUL!J528="","*",SP_SUL!J528)</f>
        <v>*</v>
      </c>
      <c r="N526" s="270" t="str">
        <f>IF(SP_SUL!K528="","*",SP_SUL!K528)</f>
        <v>*</v>
      </c>
      <c r="O526" s="270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7" t="str">
        <f>IF(SP_SUL!N529="","*",SP_SUL!N529)</f>
        <v>-</v>
      </c>
      <c r="M527" s="111" t="str">
        <f>IF(SP_SUL!J529="","*",SP_SUL!J529)</f>
        <v>*</v>
      </c>
      <c r="N527" s="270" t="str">
        <f>IF(SP_SUL!K529="","*",SP_SUL!K529)</f>
        <v>*</v>
      </c>
      <c r="O527" s="270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7" t="str">
        <f>IF(SP_SUL!N530="","*",SP_SUL!N530)</f>
        <v>-</v>
      </c>
      <c r="M528" s="111" t="str">
        <f>IF(SP_SUL!J530="","*",SP_SUL!J530)</f>
        <v>*</v>
      </c>
      <c r="N528" s="270" t="str">
        <f>IF(SP_SUL!K530="","*",SP_SUL!K530)</f>
        <v>*</v>
      </c>
      <c r="O528" s="270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7" t="str">
        <f>IF(SP_SUL!N531="","*",SP_SUL!N531)</f>
        <v>-</v>
      </c>
      <c r="M529" s="111" t="str">
        <f>IF(SP_SUL!J531="","*",SP_SUL!J531)</f>
        <v>*</v>
      </c>
      <c r="N529" s="270" t="str">
        <f>IF(SP_SUL!K531="","*",SP_SUL!K531)</f>
        <v>*</v>
      </c>
      <c r="O529" s="27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7" t="str">
        <f>IF(SP_SUL!N532="","*",SP_SUL!N532)</f>
        <v>-</v>
      </c>
      <c r="M530" s="111" t="str">
        <f>IF(SP_SUL!J532="","*",SP_SUL!J532)</f>
        <v>*</v>
      </c>
      <c r="N530" s="270" t="str">
        <f>IF(SP_SUL!K532="","*",SP_SUL!K532)</f>
        <v>*</v>
      </c>
      <c r="O530" s="270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7" t="str">
        <f>IF(SP_SUL!N533="","*",SP_SUL!N533)</f>
        <v>-</v>
      </c>
      <c r="M531" s="111" t="str">
        <f>IF(SP_SUL!J533="","*",SP_SUL!J533)</f>
        <v>*</v>
      </c>
      <c r="N531" s="270" t="str">
        <f>IF(SP_SUL!K533="","*",SP_SUL!K533)</f>
        <v>*</v>
      </c>
      <c r="O531" s="270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7" t="str">
        <f>IF(SP_SUL!N534="","*",SP_SUL!N534)</f>
        <v>-</v>
      </c>
      <c r="M532" s="111" t="str">
        <f>IF(SP_SUL!J534="","*",SP_SUL!J534)</f>
        <v>*</v>
      </c>
      <c r="N532" s="270" t="str">
        <f>IF(SP_SUL!K534="","*",SP_SUL!K534)</f>
        <v>*</v>
      </c>
      <c r="O532" s="270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7" t="str">
        <f>IF(SP_SUL!N535="","*",SP_SUL!N535)</f>
        <v>-</v>
      </c>
      <c r="M533" s="111" t="str">
        <f>IF(SP_SUL!J535="","*",SP_SUL!J535)</f>
        <v>*</v>
      </c>
      <c r="N533" s="270" t="str">
        <f>IF(SP_SUL!K535="","*",SP_SUL!K535)</f>
        <v>*</v>
      </c>
      <c r="O533" s="270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7" t="str">
        <f>IF(SP_SUL!N536="","*",SP_SUL!N536)</f>
        <v>-</v>
      </c>
      <c r="M534" s="111" t="str">
        <f>IF(SP_SUL!J536="","*",SP_SUL!J536)</f>
        <v>*</v>
      </c>
      <c r="N534" s="270" t="str">
        <f>IF(SP_SUL!K536="","*",SP_SUL!K536)</f>
        <v>*</v>
      </c>
      <c r="O534" s="27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7" t="str">
        <f>IF(SP_SUL!N537="","*",SP_SUL!N537)</f>
        <v>-</v>
      </c>
      <c r="M535" s="111" t="str">
        <f>IF(SP_SUL!J537="","*",SP_SUL!J537)</f>
        <v>*</v>
      </c>
      <c r="N535" s="270" t="str">
        <f>IF(SP_SUL!K537="","*",SP_SUL!K537)</f>
        <v>*</v>
      </c>
      <c r="O535" s="270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7" t="str">
        <f>IF(SP_SUL!N538="","*",SP_SUL!N538)</f>
        <v>-</v>
      </c>
      <c r="M536" s="111" t="str">
        <f>IF(SP_SUL!J538="","*",SP_SUL!J538)</f>
        <v>*</v>
      </c>
      <c r="N536" s="270" t="str">
        <f>IF(SP_SUL!K538="","*",SP_SUL!K538)</f>
        <v>*</v>
      </c>
      <c r="O536" s="270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7" t="str">
        <f>IF(SP_SUL!N539="","*",SP_SUL!N539)</f>
        <v>-</v>
      </c>
      <c r="M537" s="111" t="str">
        <f>IF(SP_SUL!J539="","*",SP_SUL!J539)</f>
        <v>*</v>
      </c>
      <c r="N537" s="270" t="str">
        <f>IF(SP_SUL!K539="","*",SP_SUL!K539)</f>
        <v>*</v>
      </c>
      <c r="O537" s="270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7" t="str">
        <f>IF(SP_SUL!N540="","*",SP_SUL!N540)</f>
        <v>-</v>
      </c>
      <c r="M538" s="111" t="str">
        <f>IF(SP_SUL!J540="","*",SP_SUL!J540)</f>
        <v>*</v>
      </c>
      <c r="N538" s="270" t="str">
        <f>IF(SP_SUL!K540="","*",SP_SUL!K540)</f>
        <v>*</v>
      </c>
      <c r="O538" s="270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7" t="str">
        <f>IF(SP_SUL!N541="","*",SP_SUL!N541)</f>
        <v>-</v>
      </c>
      <c r="M539" s="111" t="str">
        <f>IF(SP_SUL!J541="","*",SP_SUL!J541)</f>
        <v>*</v>
      </c>
      <c r="N539" s="270" t="str">
        <f>IF(SP_SUL!K541="","*",SP_SUL!K541)</f>
        <v>*</v>
      </c>
      <c r="O539" s="270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7" t="str">
        <f>IF(SP_SUL!N542="","*",SP_SUL!N542)</f>
        <v>-</v>
      </c>
      <c r="M540" s="111" t="str">
        <f>IF(SP_SUL!J542="","*",SP_SUL!J542)</f>
        <v>*</v>
      </c>
      <c r="N540" s="270" t="str">
        <f>IF(SP_SUL!K542="","*",SP_SUL!K542)</f>
        <v>*</v>
      </c>
      <c r="O540" s="270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7" t="str">
        <f>IF(SP_SUL!N543="","*",SP_SUL!N543)</f>
        <v>-</v>
      </c>
      <c r="M541" s="111" t="str">
        <f>IF(SP_SUL!J543="","*",SP_SUL!J543)</f>
        <v>*</v>
      </c>
      <c r="N541" s="270" t="str">
        <f>IF(SP_SUL!K543="","*",SP_SUL!K543)</f>
        <v>*</v>
      </c>
      <c r="O541" s="270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7" t="str">
        <f>IF(SP_SUL!N544="","*",SP_SUL!N544)</f>
        <v>-</v>
      </c>
      <c r="M542" s="111" t="str">
        <f>IF(SP_SUL!J544="","*",SP_SUL!J544)</f>
        <v>*</v>
      </c>
      <c r="N542" s="270" t="str">
        <f>IF(SP_SUL!K544="","*",SP_SUL!K544)</f>
        <v>*</v>
      </c>
      <c r="O542" s="27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1705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1706</v>
      </c>
      <c r="D5" s="399"/>
      <c r="E5" s="399"/>
      <c r="F5" s="399"/>
      <c r="G5" s="399"/>
      <c r="H5" s="399"/>
      <c r="I5" s="399"/>
      <c r="J5" s="400"/>
      <c r="K5" s="401" t="s">
        <v>1707</v>
      </c>
      <c r="L5" s="402"/>
      <c r="M5" s="402"/>
      <c r="N5" s="402"/>
      <c r="O5" s="403" t="s">
        <v>1708</v>
      </c>
      <c r="P5" s="404"/>
      <c r="Q5" s="405"/>
    </row>
    <row r="6" spans="1:17" s="94" customFormat="1" ht="15.75" customHeight="1">
      <c r="A6" s="88" t="s">
        <v>1703</v>
      </c>
      <c r="B6" s="95" t="s">
        <v>1702</v>
      </c>
      <c r="C6" s="96" t="s">
        <v>874</v>
      </c>
      <c r="D6" s="97" t="s">
        <v>875</v>
      </c>
      <c r="E6" s="96" t="s">
        <v>1709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1710</v>
      </c>
      <c r="M6" s="139" t="s">
        <v>335</v>
      </c>
      <c r="N6" s="140" t="s">
        <v>869</v>
      </c>
      <c r="O6" s="246" t="s">
        <v>912</v>
      </c>
      <c r="P6" s="157"/>
      <c r="Q6" s="193" t="s">
        <v>1711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H487" sqref="H48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1712</v>
      </c>
      <c r="C2" s="96" t="s">
        <v>859</v>
      </c>
      <c r="D2" s="96" t="s">
        <v>861</v>
      </c>
      <c r="E2" s="96" t="s">
        <v>1713</v>
      </c>
      <c r="F2" s="96" t="s">
        <v>1714</v>
      </c>
      <c r="G2" s="96" t="s">
        <v>1715</v>
      </c>
      <c r="H2" s="96" t="s">
        <v>1716</v>
      </c>
      <c r="I2" s="96" t="s">
        <v>1717</v>
      </c>
      <c r="J2" s="96" t="s">
        <v>1718</v>
      </c>
      <c r="K2" s="131" t="s">
        <v>1719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