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28" documentId="120_S{118792C3-22EF-5104-A093-F22BFE3913F3}" xr6:coauthVersionLast="47" xr6:coauthVersionMax="47" xr10:uidLastSave="{88D7A01B-3798-4662-B836-63B78187457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8" i="1" l="1" a="1"/>
  <c r="M208" i="1"/>
  <c r="L208" i="1" a="1"/>
  <c r="L208" i="1"/>
  <c r="M197" i="1" a="1"/>
  <c r="M197" i="1"/>
  <c r="L197" i="1" a="1"/>
  <c r="L197" i="1"/>
  <c r="M192" i="1" a="1"/>
  <c r="M192" i="1"/>
  <c r="L192" i="1" a="1"/>
  <c r="L192" i="1"/>
  <c r="M205" i="1" a="1"/>
  <c r="M205" i="1" s="1"/>
  <c r="L205" i="1" a="1"/>
  <c r="L205" i="1" s="1"/>
  <c r="M196" i="1" a="1"/>
  <c r="M196" i="1" s="1"/>
  <c r="L196" i="1" a="1"/>
  <c r="L196" i="1" s="1"/>
  <c r="M191" i="1" a="1"/>
  <c r="M191" i="1" s="1"/>
  <c r="L191" i="1" a="1"/>
  <c r="L191" i="1" s="1"/>
  <c r="M202" i="1" a="1"/>
  <c r="M202" i="1" s="1"/>
  <c r="L202" i="1" a="1"/>
  <c r="L202" i="1" s="1"/>
  <c r="M195" i="1" a="1"/>
  <c r="M195" i="1" s="1"/>
  <c r="L195" i="1" a="1"/>
  <c r="L195" i="1" s="1"/>
  <c r="M188" i="1" a="1"/>
  <c r="M188" i="1" s="1"/>
  <c r="L188" i="1" a="1"/>
  <c r="L188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7" i="1"/>
  <c r="Q188" i="1"/>
  <c r="Q189" i="1"/>
  <c r="Q190" i="1"/>
  <c r="Q191" i="1"/>
  <c r="Q192" i="1"/>
  <c r="R189" i="15" s="1"/>
  <c r="Q193" i="1"/>
  <c r="Q194" i="1"/>
  <c r="Q195" i="1"/>
  <c r="Q196" i="1"/>
  <c r="Q197" i="1"/>
  <c r="R194" i="15" s="1"/>
  <c r="Q198" i="1"/>
  <c r="Q199" i="1"/>
  <c r="Q200" i="1"/>
  <c r="Q201" i="1"/>
  <c r="Q202" i="1"/>
  <c r="Q203" i="1"/>
  <c r="Q204" i="1"/>
  <c r="Q205" i="1"/>
  <c r="Q206" i="1"/>
  <c r="Q207" i="1"/>
  <c r="Q208" i="1"/>
  <c r="R201" i="15" s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K185" i="15"/>
  <c r="L185" i="15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K188" i="15"/>
  <c r="L188" i="15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K189" i="15"/>
  <c r="L189" i="15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K192" i="15"/>
  <c r="L192" i="15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K193" i="15"/>
  <c r="L193" i="15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K194" i="15"/>
  <c r="L194" i="15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K198" i="15"/>
  <c r="L198" i="15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K201" i="15"/>
  <c r="L201" i="15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<sst xmlns="http://schemas.openxmlformats.org/spreadsheetml/2006/main" count="5386" uniqueCount="1404">
  <si>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</si>
  <si>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</si>
  <si>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</si>
  <si>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</si>
  <si>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</si>
  <si>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</si>
  <si>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</si>
  <si>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</si>
  <si>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</si>
  <si>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</si>
  <si>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</si>
  <si>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</si>
  <si>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</si>
  <si>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</si>
  <si>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</si>
  <si>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</si>
  <si>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</si>
  <si>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</si>
  <si>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</si>
  <si>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</si>
  <si>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</si>
  <si>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</si>
  <si>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</si>
  <si>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</si>
  <si>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</si>
  <si>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</si>
  <si>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</si>
  <si>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</si>
  <si>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</si>
  <si>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</si>
  <si>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</si>
  <si>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</si>
  <si>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</si>
  <si>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</si>
  <si>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</si>
  <si>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</si>
  <si>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</si>
  <si>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</si>
  <si>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</si>
  <si>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</si>
  <si>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</si>
  <si>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</si>
  <si>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</si>
  <si>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</si>
  <si>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</si>
  <si>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</si>
  <si>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</si>
  <si>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</si>
  <si>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</si>
  <si>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</si>
  <si>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</si>
  <si>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</si>
  <si>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</si>
  <si>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</si>
  <si>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</si>
  <si>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</si>
  <si>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</si>
  <si>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</si>
  <si>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</si>
  <si>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</si>
  <si>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</si>
  <si>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</si>
  <si>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</si>
  <si>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</si>
  <si>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</si>
  <si>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</si>
  <si>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</si>
  <si>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</si>
  <si>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</si>
  <si>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</si>
  <si>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</si>
  <si>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</si>
  <si>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</si>
  <si>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</si>
  <si>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</si>
  <si>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</si>
  <si>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</si>
  <si>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</si>
  <si>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</si>
  <si>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</si>
  <si>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</si>
  <si>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</si>
  <si>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</si>
  <si>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</si>
  <si>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</si>
  <si>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</si>
  <si>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</si>
  <si>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</si>
  <si>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</si>
  <si>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</si>
  <si>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</si>
  <si>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</si>
  <si>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</si>
  <si>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</si>
  <si>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</si>
  <si>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</si>
  <si>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</si>
  <si>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</si>
  <si>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</si>
  <si>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</si>
  <si>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</si>
  <si>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</si>
  <si>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</si>
  <si>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</si>
  <si>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</si>
  <si>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</si>
  <si>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</si>
  <si>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</si>
  <si>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</si>
  <si>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</si>
  <si>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</si>
  <si>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</si>
  <si>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</si>
  <si>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</si>
  <si>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</si>
  <si>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</si>
  <si>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</si>
  <si>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</si>
  <si>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</si>
  <si>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</si>
  <si>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</si>
  <si>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</si>
  <si>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</si>
  <si>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</si>
  <si>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</si>
  <si>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</si>
  <si>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</si>
  <si>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</si>
  <si>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</si>
  <si>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</si>
  <si>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</si>
  <si>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</si>
  <si>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</si>
  <si>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</si>
  <si>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</si>
  <si>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</si>
  <si>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</si>
  <si>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</si>
  <si>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</si>
  <si>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</si>
  <si>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</si>
  <si>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</si>
  <si>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</si>
  <si>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</si>
  <si>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</si>
  <si>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</si>
  <si>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</si>
  <si>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</si>
  <si>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</si>
  <si>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</si>
  <si>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</si>
  <si>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</si>
  <si>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</si>
  <si>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</si>
  <si>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</si>
  <si>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</si>
  <si>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</si>
  <si>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</si>
  <si>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</si>
  <si>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</si>
  <si>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</si>
  <si>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</si>
  <si>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</si>
  <si>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</si>
  <si>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</si>
  <si>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</si>
  <si>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</si>
  <si>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</si>
  <si>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</si>
  <si>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</si>
  <si>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</si>
  <si>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</si>
  <si>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</si>
  <si>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</si>
  <si>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</si>
  <si>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</si>
  <si>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</si>
  <si>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</si>
  <si>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</si>
  <si>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</si>
  <si>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</si>
  <si>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</si>
  <si>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</si>
  <si>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</si>
  <si>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</si>
  <si>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</si>
  <si>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</si>
  <si>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</si>
  <si>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</si>
  <si>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</si>
  <si>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</si>
  <si>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</si>
  <si>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</si>
  <si>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</si>
  <si>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</si>
  <si>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</si>
  <si>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</si>
  <si>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</si>
  <si>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</si>
  <si>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</si>
  <si>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</si>
  <si>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</si>
  <si>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</si>
  <si>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</si>
  <si>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</si>
  <si>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</si>
  <si>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</si>
  <si>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</si>
  <si>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</si>
  <si>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</si>
  <si>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</si>
  <si>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</si>
  <si>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</si>
  <si>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</si>
  <si>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</si>
  <si>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</si>
  <si>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</si>
  <si>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</si>
  <si>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</si>
  <si>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</si>
  <si>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</si>
  <si>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</si>
  <si>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</si>
  <si>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</si>
  <si>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</si>
  <si>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</si>
  <si>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</si>
  <si>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</si>
  <si>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</si>
  <si>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</si>
  <si>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</si>
  <si>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</si>
  <si>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</si>
  <si>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</si>
  <si>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</si>
  <si>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</si>
  <si>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</si>
  <si>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</si>
  <si>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</si>
  <si>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</si>
  <si>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</si>
  <si>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</si>
  <si>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</si>
  <si>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</si>
  <si>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</si>
  <si>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</si>
  <si>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</si>
  <si>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</si>
  <si>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</si>
  <si>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</si>
  <si>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</si>
  <si>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</si>
  <si>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</si>
  <si>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</si>
  <si>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</si>
  <si>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</si>
  <si>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</si>
  <si>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</si>
  <si>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</si>
  <si>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</si>
  <si>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</si>
  <si>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</si>
  <si>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</si>
  <si>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</si>
  <si>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</si>
  <si>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</si>
  <si>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</si>
  <si>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</si>
  <si>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</si>
  <si>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</si>
  <si>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</si>
  <si>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</si>
  <si>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</si>
  <si>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</si>
  <si>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</si>
  <si>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</si>
  <si>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</si>
  <si>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</si>
  <si>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</si>
  <si>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</si>
  <si>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</si>
  <si>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</si>
  <si>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</si>
  <si>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</si>
  <si>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</si>
  <si>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</si>
  <si>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</si>
  <si>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</si>
  <si>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</si>
  <si>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</si>
  <si>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</si>
  <si>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</si>
  <si>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</si>
  <si>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</si>
  <si>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</si>
  <si>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</si>
  <si>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</si>
  <si>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</si>
  <si>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</si>
  <si>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</si>
  <si>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</si>
  <si>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</si>
  <si>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</si>
  <si>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</si>
  <si>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</si>
  <si>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</si>
  <si>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</si>
  <si>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</si>
  <si>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</si>
  <si>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</si>
  <si>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</si>
  <si>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</si>
  <si>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</si>
  <si>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</si>
  <si>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</si>
  <si>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</si>
  <si>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</si>
  <si>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</si>
  <si>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</si>
  <si>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</si>
  <si>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</si>
  <si>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</si>
  <si>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</si>
  <si>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</si>
  <si>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</si>
  <si>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</si>
  <si>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</si>
  <si>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</si>
  <si>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</si>
  <si>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</si>
  <si>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</si>
  <si>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</si>
  <si>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</si>
  <si>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</si>
  <si>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</si>
  <si>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</si>
  <si>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</si>
  <si>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</si>
  <si>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</si>
  <si>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</si>
  <si>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</si>
  <si>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</si>
  <si>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</si>
  <si>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</si>
  <si>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</si>
  <si>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</si>
  <si>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</si>
  <si>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</si>
  <si>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</si>
  <si>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</si>
  <si>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</si>
  <si>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</si>
  <si>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</si>
  <si>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</si>
  <si>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</si>
  <si>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</si>
  <si>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</si>
  <si>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</si>
  <si>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</si>
  <si>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</si>
  <si>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</si>
  <si>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</si>
  <si>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</si>
  <si>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</si>
  <si>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</si>
  <si>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</si>
  <si>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</si>
  <si>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</si>
  <si>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</si>
  <si>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</si>
  <si>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</si>
  <si>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</si>
  <si>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</si>
  <si>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</si>
  <si>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</si>
  <si>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</si>
  <si>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</si>
  <si>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</si>
  <si>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</si>
  <si>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</si>
  <si>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</si>
  <si>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</si>
  <si>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</si>
  <si>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</si>
  <si>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</si>
  <si>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</si>
  <si>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</si>
  <si>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</si>
  <si>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</si>
  <si>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</si>
  <si>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</si>
  <si>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</si>
  <si>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</si>
  <si>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</si>
  <si>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</si>
  <si>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</si>
  <si>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</si>
  <si>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</si>
  <si>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</si>
  <si>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</si>
  <si>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</si>
  <si>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</si>
  <si>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</si>
  <si>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</si>
  <si>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</si>
  <si>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</si>
  <si>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</si>
  <si>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</si>
  <si>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</si>
  <si>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</si>
  <si>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</si>
  <si>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</si>
  <si>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</si>
  <si>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</si>
  <si>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</si>
  <si>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</si>
  <si>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</si>
  <si>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</si>
  <si>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</si>
  <si>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</si>
  <si>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</si>
  <si>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</si>
  <si>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</si>
  <si>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</si>
  <si>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</si>
  <si>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</si>
  <si>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</si>
  <si>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</si>
  <si>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</si>
  <si>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</si>
  <si>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</si>
  <si>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</si>
  <si>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</si>
  <si>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</si>
  <si>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</si>
  <si>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</si>
  <si>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</si>
  <si>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</si>
  <si>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</si>
  <si>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</si>
  <si>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</si>
  <si>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</si>
  <si>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</si>
  <si>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</si>
  <si>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</si>
  <si>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</si>
  <si>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</si>
  <si>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</si>
  <si>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</si>
  <si>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</si>
  <si>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</si>
  <si>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</si>
  <si>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</si>
  <si>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</si>
  <si>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</si>
  <si>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</si>
  <si>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</si>
  <si>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</si>
  <si>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</si>
  <si>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</si>
  <si>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</si>
  <si>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</si>
  <si>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</si>
  <si>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</si>
  <si>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</si>
  <si>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</si>
  <si>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</si>
  <si>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</si>
  <si>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</si>
  <si>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</si>
  <si>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</si>
  <si>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</si>
  <si>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</si>
  <si>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</si>
  <si>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</si>
  <si>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</si>
  <si>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</si>
  <si>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</si>
  <si>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</si>
  <si>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</si>
  <si>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</si>
  <si>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</si>
  <si>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</si>
  <si>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</si>
  <si>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</si>
  <si>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</si>
  <si>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</si>
  <si>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</si>
  <si>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</si>
  <si>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</si>
  <si>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</si>
  <si>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</si>
  <si>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</si>
  <si>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</si>
  <si>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</si>
  <si>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</si>
  <si>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</si>
  <si>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</si>
  <si>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</si>
  <si>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</si>
  <si>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</si>
  <si>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</si>
  <si>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</si>
  <si>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</si>
  <si>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</si>
  <si>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</si>
  <si>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</si>
  <si>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</si>
  <si>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</si>
  <si>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</si>
  <si>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</si>
  <si>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</si>
  <si>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</si>
  <si>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</si>
  <si>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</si>
  <si>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</si>
  <si>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</si>
  <si>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</si>
  <si>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</si>
  <si>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</si>
  <si>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</si>
  <si>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</si>
  <si>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</si>
  <si>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</si>
  <si>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</si>
  <si>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</si>
  <si>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</si>
  <si>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</si>
  <si>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</si>
  <si>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</si>
  <si>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</si>
  <si>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</si>
  <si>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</si>
  <si>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</si>
  <si>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</si>
  <si>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</si>
  <si>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</si>
  <si>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</si>
  <si>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</si>
  <si>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</si>
  <si>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</si>
  <si>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</si>
  <si>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</si>
  <si>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</si>
  <si>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</si>
  <si>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</si>
  <si>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</si>
  <si>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</si>
  <si>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</si>
  <si>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</si>
  <si>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</si>
  <si>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</si>
  <si>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</si>
  <si>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</si>
  <si>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</si>
  <si>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</si>
  <si>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</si>
  <si>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</si>
  <si>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</si>
  <si>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</si>
  <si>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</si>
  <si>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</si>
  <si>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</si>
  <si>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</si>
  <si>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</si>
  <si>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</si>
  <si>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</si>
  <si>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</si>
  <si>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</si>
  <si>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</si>
  <si>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</si>
  <si>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</si>
  <si>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</si>
  <si>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</si>
  <si>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</si>
  <si>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</si>
  <si>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</si>
  <si>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</si>
  <si>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</si>
  <si>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</si>
  <si>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</si>
  <si>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</si>
  <si>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</si>
  <si>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</si>
  <si>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</si>
  <si>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</si>
  <si>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</si>
  <si>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</si>
  <si>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</si>
  <si>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</si>
  <si>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</si>
  <si>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</si>
  <si>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</si>
  <si>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</si>
  <si>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</si>
  <si>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</si>
  <si>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</si>
  <si>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</si>
  <si>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</si>
  <si>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</si>
  <si>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</si>
  <si>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</si>
  <si>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</si>
  <si>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</si>
  <si>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</si>
  <si>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</si>
  <si>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</si>
  <si>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</si>
  <si>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</si>
  <si>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</si>
  <si>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</si>
  <si>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</si>
  <si>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</si>
  <si>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</si>
  <si>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</si>
  <si>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</si>
  <si>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</si>
  <si>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</si>
  <si>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</si>
  <si>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</si>
  <si>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</si>
  <si>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</si>
  <si>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</si>
  <si>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</si>
  <si>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</si>
  <si>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</si>
  <si>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</si>
  <si>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</si>
  <si>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</si>
  <si>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</si>
  <si>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</si>
  <si>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</si>
  <si>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</si>
  <si>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</si>
  <si>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</si>
  <si>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</si>
  <si>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</si>
  <si>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</si>
  <si>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</si>
  <si>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</si>
  <si>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</si>
  <si>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</si>
  <si>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</si>
  <si>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</si>
  <si>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</si>
  <si>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</si>
  <si>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</si>
  <si>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</si>
  <si>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</si>
  <si>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</si>
  <si>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</si>
  <si>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</si>
  <si>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</si>
  <si>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</si>
  <si>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</si>
  <si>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</si>
  <si>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</si>
  <si>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</si>
  <si>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</si>
  <si>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</si>
  <si>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</si>
  <si>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</si>
  <si>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</si>
  <si>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</si>
  <si>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</si>
  <si>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</si>
  <si>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</si>
  <si>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</si>
  <si>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</si>
  <si>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</si>
  <si>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</si>
  <si>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</si>
  <si>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</si>
  <si>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</si>
  <si>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</si>
  <si>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</si>
  <si>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</si>
  <si>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</si>
  <si>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</si>
  <si>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</si>
  <si>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</si>
  <si>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</si>
  <si>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</si>
  <si>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</si>
  <si>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</si>
  <si>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</si>
  <si>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</si>
  <si>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</si>
  <si>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</si>
  <si>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</si>
  <si>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</si>
  <si>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</si>
  <si>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</si>
  <si>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</si>
  <si>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</si>
  <si>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</si>
  <si>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</si>
  <si>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</si>
  <si>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</si>
  <si>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</si>
  <si>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</si>
  <si>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</si>
  <si>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</si>
  <si>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</si>
  <si>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</si>
  <si>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</si>
  <si>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</si>
  <si>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</si>
  <si>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</si>
  <si>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</si>
  <si>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</si>
  <si>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</si>
  <si>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</si>
  <si>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</si>
  <si>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</si>
  <si>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</si>
  <si>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</si>
  <si>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</si>
  <si>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</si>
  <si>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</si>
  <si>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</si>
  <si>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</si>
  <si>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</si>
  <si>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</si>
  <si>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</si>
  <si>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</si>
  <si>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</si>
  <si>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</si>
  <si>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</si>
  <si>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</si>
  <si>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</si>
  <si>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</si>
  <si>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</si>
  <si>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</si>
  <si>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</si>
  <si>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</si>
  <si>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</si>
  <si>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</si>
  <si>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</si>
  <si>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</si>
  <si>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</si>
  <si>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</si>
  <si>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</si>
  <si>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</si>
  <si>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</si>
  <si>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</si>
  <si>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</si>
  <si>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</si>
  <si>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</si>
  <si>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</si>
  <si>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</si>
  <si>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</si>
  <si>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</si>
  <si>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</si>
  <si>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</si>
  <si>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</si>
  <si>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</si>
  <si>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</si>
  <si>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</si>
  <si>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</si>
  <si>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</si>
  <si>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</si>
  <si>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</si>
  <si>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</si>
  <si>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</si>
  <si>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</si>
  <si>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</si>
  <si>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</si>
  <si>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</si>
  <si>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</si>
  <si>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</si>
  <si>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</si>
  <si>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</si>
  <si>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</si>
  <si>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</si>
  <si>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</si>
  <si>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</si>
  <si>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</si>
  <si>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</si>
  <si>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</si>
  <si>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</si>
  <si>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</si>
  <si>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</si>
  <si>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</si>
  <si>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</si>
  <si>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</si>
  <si>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</si>
  <si>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</si>
  <si>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</si>
  <si>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</si>
  <si>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</si>
  <si>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</si>
  <si>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</si>
  <si>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</si>
  <si>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</si>
  <si>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</si>
  <si>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</si>
  <si>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</si>
  <si>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</si>
  <si>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</si>
  <si>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</si>
  <si>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</si>
  <si>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</si>
  <si>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</si>
  <si>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</si>
  <si>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</si>
  <si>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</si>
  <si>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</si>
  <si>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</si>
  <si>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</si>
  <si>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</si>
  <si>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</si>
  <si>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</si>
  <si>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</si>
  <si>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</si>
  <si>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</si>
  <si>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</si>
  <si>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</si>
  <si>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</si>
  <si>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</si>
  <si>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</si>
  <si>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</si>
  <si>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</si>
  <si>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</si>
  <si>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</si>
  <si>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</si>
  <si>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</si>
  <si>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</si>
  <si>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</si>
  <si>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</si>
  <si>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</si>
  <si>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</si>
  <si>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</si>
  <si>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</si>
  <si>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</si>
  <si>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</si>
  <si>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</si>
  <si>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</si>
  <si>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</si>
  <si>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</si>
  <si>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</si>
  <si>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</si>
  <si>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</si>
  <si>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</si>
  <si>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</si>
  <si>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</si>
  <si>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</si>
  <si>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</si>
  <si>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</si>
  <si>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</si>
  <si>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</si>
  <si>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</si>
  <si>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</si>
  <si>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</si>
  <si>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</si>
  <si>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</si>
  <si>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</si>
  <si>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</si>
  <si>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</si>
  <si>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</si>
  <si>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</si>
  <si>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</si>
  <si>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</si>
  <si>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</si>
  <si>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</si>
  <si>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</si>
  <si>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</si>
  <si>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</si>
  <si>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</si>
  <si>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</si>
  <si>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</si>
  <si>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</si>
  <si>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</si>
  <si>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</si>
  <si>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</si>
  <si>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</si>
  <si>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</si>
  <si>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</si>
  <si>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</si>
  <si>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</si>
  <si>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</si>
  <si>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</si>
  <si>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</si>
  <si>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</si>
  <si>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</si>
  <si>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</si>
  <si>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</si>
  <si>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</si>
  <si>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</si>
  <si>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</si>
  <si>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</si>
  <si>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</si>
  <si>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</si>
  <si>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</si>
  <si>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</si>
  <si>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</si>
  <si>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</si>
  <si>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</si>
  <si>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</si>
  <si>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</si>
  <si>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</si>
  <si>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</si>
  <si>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</si>
  <si>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</si>
  <si>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</si>
  <si>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</si>
  <si>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</si>
  <si>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</si>
  <si>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</si>
  <si>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</si>
  <si>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</si>
  <si>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</si>
  <si>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</si>
  <si>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</si>
  <si>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</si>
  <si>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</si>
  <si>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</si>
  <si>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</si>
  <si>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</si>
  <si>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</si>
  <si>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</si>
  <si>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</si>
  <si>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</si>
  <si>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</si>
  <si>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</si>
  <si>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</si>
  <si>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</si>
  <si>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</si>
  <si>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</si>
  <si>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</si>
  <si>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</si>
  <si>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</si>
  <si>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</si>
  <si>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</si>
  <si>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</si>
  <si>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</si>
  <si>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</si>
  <si>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</si>
  <si>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</si>
  <si>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</si>
  <si>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</si>
  <si>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</si>
  <si>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</si>
  <si>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</si>
  <si>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</si>
  <si>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</si>
  <si>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</si>
  <si>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</si>
  <si>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</si>
  <si>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</si>
  <si>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</si>
  <si>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</si>
  <si>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</si>
  <si>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</si>
  <si>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</si>
  <si>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</si>
  <si>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</si>
  <si>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</si>
  <si>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</si>
  <si>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</si>
  <si>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</si>
  <si>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</si>
  <si>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</si>
  <si>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</si>
  <si>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</si>
  <si>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</si>
  <si>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</si>
  <si>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</si>
  <si>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</si>
  <si>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</si>
  <si>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</si>
  <si>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</si>
  <si>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</si>
  <si>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</si>
  <si>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</si>
  <si>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</si>
  <si>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</si>
  <si>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</si>
  <si>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</si>
  <si>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</si>
  <si>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</si>
  <si>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</si>
  <si>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</si>
  <si>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</si>
  <si>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</si>
  <si>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</si>
  <si>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</si>
  <si>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</si>
  <si>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</si>
  <si>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</si>
  <si>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</si>
  <si>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</si>
  <si>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</si>
  <si>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</si>
  <si>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</si>
  <si>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</si>
  <si>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</si>
  <si>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</si>
  <si>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</si>
  <si>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</si>
  <si>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</si>
  <si>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</si>
  <si>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</si>
  <si>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</si>
  <si>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</si>
  <si>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</si>
  <si>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</si>
  <si>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</si>
  <si>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</si>
  <si>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</si>
  <si>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</si>
  <si>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</si>
  <si>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</si>
  <si>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</si>
  <si>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</si>
  <si>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</si>
  <si>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</si>
  <si>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</si>
  <si>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</si>
  <si>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</si>
  <si>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</si>
  <si>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</si>
  <si>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</si>
  <si>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</si>
  <si>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</si>
  <si>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</si>
  <si>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</si>
  <si>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</si>
  <si>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</si>
  <si>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</si>
  <si>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</si>
  <si>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</si>
  <si>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</si>
  <si>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</si>
  <si>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</si>
  <si>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</si>
  <si>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</si>
  <si>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</si>
  <si>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</si>
  <si>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</si>
  <si>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</si>
  <si>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</si>
  <si>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</si>
  <si>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</si>
  <si>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</si>
  <si>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</si>
  <si>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</si>
  <si>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</si>
  <si>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</si>
  <si>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</si>
  <si>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</si>
  <si>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</si>
  <si>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</si>
  <si>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</si>
  <si>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</si>
  <si>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</si>
  <si>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</si>
  <si>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</si>
  <si>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</si>
  <si>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</si>
  <si>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</si>
  <si>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</si>
  <si>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</si>
  <si>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</si>
  <si>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</si>
  <si>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</si>
  <si>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</si>
  <si>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</si>
  <si>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</si>
  <si>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</si>
  <si>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</si>
  <si>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</si>
  <si>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</si>
  <si>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</si>
  <si>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</si>
  <si>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</si>
  <si>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</si>
  <si>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</si>
  <si>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</si>
  <si>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</si>
  <si>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</si>
  <si>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</si>
  <si>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</si>
  <si>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</si>
  <si>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</si>
  <si>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</si>
  <si>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</si>
  <si>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</si>
  <si>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</si>
  <si>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</si>
  <si>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</si>
  <si>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</si>
  <si>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</si>
  <si>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</si>
  <si>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</si>
  <si>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</si>
  <si>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</si>
  <si>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</si>
  <si>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</si>
  <si>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</si>
  <si>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</si>
  <si>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</si>
  <si>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</si>
  <si>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</si>
  <si>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</si>
  <si>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</si>
  <si>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</si>
  <si>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</si>
  <si>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</si>
  <si>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</si>
  <si>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</si>
  <si>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</si>
  <si>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</si>
  <si>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</si>
  <si>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</si>
  <si>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</si>
  <si>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</si>
  <si>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</si>
  <si>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</si>
  <si>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</si>
  <si>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</si>
  <si>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</si>
  <si>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</si>
  <si>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</si>
  <si>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</si>
  <si>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</si>
  <si>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</si>
  <si>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</si>
  <si>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</si>
  <si>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</si>
  <si>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</si>
  <si>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</si>
  <si>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</si>
  <si>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</si>
  <si>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</si>
  <si>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</si>
  <si>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</si>
  <si>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</si>
  <si>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</si>
  <si>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</si>
  <si>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</si>
  <si>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</si>
  <si>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</si>
  <si>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</si>
  <si>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</si>
  <si>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</si>
  <si>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</si>
  <si>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</si>
  <si>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</si>
  <si>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</si>
  <si>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</si>
  <si>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</si>
  <si>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</si>
  <si>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</si>
  <si>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</si>
  <si>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</si>
  <si>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</si>
  <si>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</si>
  <si>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</si>
  <si>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</si>
  <si>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</si>
  <si>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</si>
  <si>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</si>
  <si>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</si>
  <si>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</si>
  <si>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</si>
  <si>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</si>
  <si>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</si>
  <si>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</si>
  <si>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</si>
  <si>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</si>
  <si>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</si>
  <si>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</si>
  <si>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</si>
  <si>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</si>
  <si>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</si>
  <si>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</si>
  <si>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</si>
  <si>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</si>
  <si>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</si>
  <si>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</si>
  <si>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</si>
  <si>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</si>
  <si>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</si>
  <si>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</si>
  <si>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</si>
  <si>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</si>
  <si>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</si>
  <si>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</si>
  <si>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</si>
  <si>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</si>
  <si>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</si>
  <si>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</si>
  <si>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</si>
  <si>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</si>
  <si>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</si>
  <si>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</si>
  <si>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</si>
  <si>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</si>
  <si>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</si>
  <si>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</si>
  <si>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</si>
  <si>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</si>
  <si>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</si>
  <si>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</si>
  <si>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</si>
  <si>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</si>
  <si>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</si>
  <si>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</si>
  <si>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</si>
  <si>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</si>
  <si>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</si>
  <si>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</si>
  <si>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</si>
  <si>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</si>
  <si>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</si>
  <si>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</si>
  <si>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</si>
  <si>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</si>
  <si>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</si>
  <si>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</si>
  <si>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</si>
  <si>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</si>
  <si>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</si>
  <si>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</si>
  <si>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</si>
  <si>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</si>
  <si>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</si>
  <si>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</si>
  <si>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</si>
  <si>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</si>
  <si>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</si>
  <si>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</si>
  <si>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</si>
  <si>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</si>
  <si>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</si>
  <si>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</si>
  <si>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</si>
  <si>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</si>
  <si>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</si>
  <si>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</si>
  <si>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</si>
  <si>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</si>
  <si>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</si>
  <si>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</si>
  <si>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</si>
  <si>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</si>
  <si>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</si>
  <si>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</si>
  <si>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</si>
  <si>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</si>
  <si>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</si>
  <si>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</si>
  <si>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</si>
  <si>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</si>
  <si>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</si>
  <si>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</si>
  <si>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</si>
  <si>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</si>
  <si>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</si>
  <si>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</si>
  <si>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</si>
  <si>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</si>
  <si>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</si>
  <si>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</si>
  <si>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</si>
  <si>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</si>
  <si>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</si>
  <si>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</si>
  <si>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</si>
  <si>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</si>
  <si>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</si>
  <si>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</si>
  <si>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</si>
  <si>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</si>
  <si>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</si>
  <si>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</si>
  <si>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</si>
  <si>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</si>
  <si>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</si>
  <si>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</si>
  <si>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</si>
  <si>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</si>
  <si>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</si>
  <si>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</si>
  <si>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</si>
  <si>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</si>
  <si>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</si>
  <si>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</si>
  <si>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</si>
  <si>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</si>
  <si>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</si>
  <si>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</si>
  <si>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</si>
  <si>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</si>
  <si>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</si>
  <si>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</si>
  <si>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</si>
  <si>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</si>
  <si>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</si>
  <si>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</si>
  <si>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</si>
  <si>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</si>
  <si>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</si>
  <si>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</si>
  <si>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</si>
  <si>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</si>
  <si>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</si>
  <si>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</si>
  <si>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</si>
  <si>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</si>
  <si>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</si>
  <si>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</si>
  <si>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</si>
  <si>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</si>
  <si>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</si>
  <si>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</si>
  <si>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</si>
  <si>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</si>
  <si>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</si>
  <si>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</si>
  <si>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</si>
  <si>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</si>
  <si>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</si>
  <si>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</si>
  <si>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</si>
  <si>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</si>
  <si>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</si>
  <si>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</si>
  <si>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</si>
  <si>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</si>
  <si>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</si>
  <si>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</si>
  <si>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</si>
  <si>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</si>
  <si>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</si>
  <si>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</si>
  <si>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</si>
  <si>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</si>
  <si>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</si>
  <si>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</si>
  <si>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</si>
  <si>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</si>
  <si>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Previsão TP pronta 09hrs </t>
  </si>
  <si>
    <t>ZRU-ZEC</t>
  </si>
  <si>
    <t>ZRUZEC</t>
  </si>
  <si>
    <t>Nelson</t>
  </si>
  <si>
    <t>Deslocamento ZRU-ZEC</t>
  </si>
  <si>
    <t xml:space="preserve">Verificando faixa </t>
  </si>
  <si>
    <t>Previsão MC1 08:30</t>
  </si>
  <si>
    <t xml:space="preserve">MC1 07:25, sem visão de faixa 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</si>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</sst>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G184" activePane="topRight" state="frozen"/>
      <selection pane="topRight" activeCell="AT181" sqref="AT1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/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1211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1343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1344</v>
      </c>
      <c r="M176" s="127" t="s">
        <v>1345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1346</v>
      </c>
      <c r="V176" s="105" t="s">
        <v>1347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1348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1349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/>
      <c r="BM178" s="130"/>
      <c r="BN178" s="130"/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 t="s">
        <v>1343</v>
      </c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1322</v>
      </c>
      <c r="BJ180" s="16" t="s">
        <v>1322</v>
      </c>
      <c r="BK180" s="15"/>
      <c r="BL180" s="130"/>
      <c r="BM180" s="130"/>
      <c r="BN180" s="130"/>
      <c r="BO180" s="16" t="s">
        <v>1322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1322</v>
      </c>
      <c r="BJ181" s="16" t="s">
        <v>1322</v>
      </c>
      <c r="BK181" s="15"/>
      <c r="BL181" s="130"/>
      <c r="BM181" s="130"/>
      <c r="BN181" s="130"/>
      <c r="BO181" s="16" t="s">
        <v>1322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 t="s">
        <v>1350</v>
      </c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 t="s">
        <v>1343</v>
      </c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1351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1352</v>
      </c>
      <c r="V184" s="105" t="s">
        <v>1353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 t="s">
        <v>1343</v>
      </c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 t="s">
        <v>1211</v>
      </c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>V8746067</v>
      </c>
      <c r="B188" s="102">
        <v>46067</v>
      </c>
      <c r="C188" s="134">
        <f>IF(BS_CONTROLE[[#This Row],[DATA]]="","",WEEKNUM(BS_CONTROLE[[#This Row],[DATA]]))</f>
        <v>7</v>
      </c>
      <c r="D188" s="104" t="s">
        <v>830</v>
      </c>
      <c r="E188" s="126" t="s">
        <v>729</v>
      </c>
      <c r="F188" s="142" t="str">
        <f>IF(D188="","*",VLOOKUP(E188,BS_ATIVIDADE[],3,FALSE))</f>
        <v>MECANIZAÇÃO - SOCADORA</v>
      </c>
      <c r="G188" s="106" t="s">
        <v>334</v>
      </c>
      <c r="H188" s="106" t="s">
        <v>334</v>
      </c>
      <c r="I188" s="105">
        <v>73</v>
      </c>
      <c r="J188" s="105">
        <v>326.10000000000002</v>
      </c>
      <c r="K188" s="105">
        <v>325.39999999999998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8" s="127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8" s="106">
        <v>0.375</v>
      </c>
      <c r="O188" s="106">
        <v>8.3333333333333329E-2</v>
      </c>
      <c r="P188" s="105">
        <v>1020</v>
      </c>
      <c r="Q188" s="9" t="str">
        <f>IF(E188=0, "*", IFERROR(_xlfn.XLOOKUP(E188, BS_ATIVIDADE[ATIVIDADE], BS_ATIVIDADE[UNIDADE]), "*"))</f>
        <v>M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1062</v>
      </c>
      <c r="V188" s="151" t="s">
        <v>1279</v>
      </c>
      <c r="W188" s="104" t="s">
        <v>447</v>
      </c>
      <c r="X188" s="129" t="s">
        <v>455</v>
      </c>
      <c r="Y188" s="104"/>
      <c r="Z188" s="105">
        <v>1</v>
      </c>
      <c r="AA188" s="103" t="s">
        <v>443</v>
      </c>
      <c r="AB188" s="152" t="s">
        <v>437</v>
      </c>
      <c r="AC188" s="107">
        <v>0.29166666666666669</v>
      </c>
      <c r="AD188" s="105">
        <v>6237</v>
      </c>
      <c r="AE188" s="105" t="s">
        <v>624</v>
      </c>
      <c r="AF188" s="105" t="s">
        <v>624</v>
      </c>
      <c r="AG188" s="14"/>
      <c r="AH188" s="126" t="str">
        <f>IF(BS_CONTROLE[[#This Row],[Atividade]]=0, "-", BS_CONTROLE[[#This Row],[Atividade]])</f>
        <v>MECANIZAÇÃO - SOCADORA</v>
      </c>
      <c r="AI188" s="8" t="str">
        <f>IF(BS_CONTROLE[[#This Row],[Atividade]]=0, "-", BS_CONTROLE[[#This Row],[Atividade]])</f>
        <v>MECANIZAÇÃO - SOCADORA</v>
      </c>
      <c r="AJ188" s="30" t="str">
        <f>BS_CONTROLE[[#This Row],[Local - Partida]]</f>
        <v>ZDP2</v>
      </c>
      <c r="AK188" s="30" t="str">
        <f>BS_CONTROLE[[#This Row],[Local - Encerramento]]</f>
        <v>ZDP2</v>
      </c>
      <c r="AL188" s="105" t="str">
        <f>IF(BS_CONTROLE[[#This Row],[Entre - Estações]]=0, "-", BS_CONTROLE[[#This Row],[Entre - Estações]])</f>
        <v>ZGI-ZFN</v>
      </c>
      <c r="AM188" s="105">
        <f>IF(BS_CONTROLE[[#This Row],[SB]]=0, "-", BS_CONTROLE[[#This Row],[SB]])</f>
        <v>326332</v>
      </c>
      <c r="AN188" s="105">
        <f>IF(BS_CONTROLE[[#This Row],[SUB]]=0, "-", BS_CONTROLE[[#This Row],[SUB]])</f>
        <v>73</v>
      </c>
      <c r="AO188" s="105">
        <f>BS_CONTROLE[[#This Row],[KM - Inicio]]</f>
        <v>326.10000000000002</v>
      </c>
      <c r="AP188" s="105">
        <f>BS_CONTROLE[[#This Row],[KM - Inicio]]</f>
        <v>326.10000000000002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M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>V8846067</v>
      </c>
      <c r="B191" s="102">
        <v>46067</v>
      </c>
      <c r="C191" s="134">
        <f>IF(BS_CONTROLE[[#This Row],[DATA]]="","",WEEKNUM(BS_CONTROLE[[#This Row],[DATA]]))</f>
        <v>7</v>
      </c>
      <c r="D191" s="180" t="s">
        <v>832</v>
      </c>
      <c r="E191" s="126" t="s">
        <v>729</v>
      </c>
      <c r="F191" s="142" t="str">
        <f>IF(D191="","*",VLOOKUP(E191,BS_ATIVIDADE[],3,FALSE))</f>
        <v>MECANIZAÇÃO - SOCADORA</v>
      </c>
      <c r="G191" s="207" t="s">
        <v>1065</v>
      </c>
      <c r="H191" s="207" t="s">
        <v>1065</v>
      </c>
      <c r="I191" s="105">
        <v>73</v>
      </c>
      <c r="J191" s="105">
        <v>153.80000000000001</v>
      </c>
      <c r="K191" s="105">
        <v>151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1" s="188">
        <v>0.375</v>
      </c>
      <c r="O191" s="106">
        <v>8.3333333333333329E-2</v>
      </c>
      <c r="P191" s="105">
        <v>510</v>
      </c>
      <c r="Q191" s="9" t="str">
        <f>IF(E191=0, "*", IFERROR(_xlfn.XLOOKUP(E191, BS_ATIVIDADE[ATIVIDADE], BS_ATIVIDADE[UNIDADE]), "*"))</f>
        <v>M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MECANIZAÇÃO - SOCADORA</v>
      </c>
      <c r="AI191" s="8" t="str">
        <f>IF(BS_CONTROLE[[#This Row],[Atividade]]=0, "-", BS_CONTROLE[[#This Row],[Atividade]])</f>
        <v>MECANIZAÇÃO - SOCADORA</v>
      </c>
      <c r="AJ191" s="30" t="str">
        <f>BS_CONTROLE[[#This Row],[Local - Partida]]</f>
        <v>ZPN2</v>
      </c>
      <c r="AK191" s="30" t="str">
        <f>BS_CONTROLE[[#This Row],[Local - Encerramento]]</f>
        <v>ZPN2</v>
      </c>
      <c r="AL191" s="105" t="str">
        <f>IF(BS_CONTROLE[[#This Row],[Entre - Estações]]=0, "-", BS_CONTROLE[[#This Row],[Entre - Estações]])</f>
        <v>ZCV-ZCT</v>
      </c>
      <c r="AM191" s="105" t="str">
        <f>IF(BS_CONTROLE[[#This Row],[SB]]=0, "-", BS_CONTROLE[[#This Row],[SB]])</f>
        <v>152ZCT</v>
      </c>
      <c r="AN191" s="105">
        <f>IF(BS_CONTROLE[[#This Row],[SUB]]=0, "-", BS_CONTROLE[[#This Row],[SUB]])</f>
        <v>73</v>
      </c>
      <c r="AO191" s="105">
        <f>BS_CONTROLE[[#This Row],[KM - Inicio]]</f>
        <v>153.80000000000001</v>
      </c>
      <c r="AP191" s="105">
        <f>BS_CONTROLE[[#This Row],[KM - Inicio]]</f>
        <v>153.80000000000001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M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3"/>
        <v/>
      </c>
    </row>
    <row r="192" spans="1:71" hidden="1">
      <c r="A192" s="45" t="str">
        <f t="shared" si="11"/>
        <v>V8346067</v>
      </c>
      <c r="B192" s="102">
        <v>46067</v>
      </c>
      <c r="C192" s="134">
        <f>IF(BS_CONTROLE[[#This Row],[DATA]]="","",WEEKNUM(BS_CONTROLE[[#This Row],[DATA]]))</f>
        <v>7</v>
      </c>
      <c r="D192" s="104" t="s">
        <v>822</v>
      </c>
      <c r="E192" s="126" t="s">
        <v>729</v>
      </c>
      <c r="F192" s="142" t="str">
        <f>IF(D192="","*",VLOOKUP(E192,BS_ATIVIDADE[],3,FALSE))</f>
        <v>MECANIZAÇÃO - SOCADORA</v>
      </c>
      <c r="G192" s="106" t="s">
        <v>57</v>
      </c>
      <c r="H192" s="106" t="s">
        <v>57</v>
      </c>
      <c r="I192" s="105">
        <v>70</v>
      </c>
      <c r="J192" s="105">
        <v>139.19999999999999</v>
      </c>
      <c r="K192" s="105">
        <v>135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2" s="106">
        <v>0.33333333333333331</v>
      </c>
      <c r="O192" s="106">
        <v>8.3333333333333329E-2</v>
      </c>
      <c r="P192" s="105">
        <v>480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ZIQ2</v>
      </c>
      <c r="AK192" s="30" t="str">
        <f>BS_CONTROLE[[#This Row],[Local - Encerramento]]</f>
        <v>ZIQ2</v>
      </c>
      <c r="AL192" s="105" t="str">
        <f>IF(BS_CONTROLE[[#This Row],[Entre - Estações]]=0, "-", BS_CONTROLE[[#This Row],[Entre - Estações]])</f>
        <v>ZRQ-ZQX</v>
      </c>
      <c r="AM192" s="105" t="str">
        <f>IF(BS_CONTROLE[[#This Row],[SB]]=0, "-", BS_CONTROLE[[#This Row],[SB]])</f>
        <v>139ZQX1</v>
      </c>
      <c r="AN192" s="105">
        <f>IF(BS_CONTROLE[[#This Row],[SUB]]=0, "-", BS_CONTROLE[[#This Row],[SUB]])</f>
        <v>70</v>
      </c>
      <c r="AO192" s="105">
        <f>BS_CONTROLE[[#This Row],[KM - Inicio]]</f>
        <v>139.19999999999999</v>
      </c>
      <c r="AP192" s="105">
        <f>BS_CONTROLE[[#This Row],[KM - Inicio]]</f>
        <v>139.19999999999999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>V8746068</v>
      </c>
      <c r="B195" s="102">
        <v>46068</v>
      </c>
      <c r="C195" s="134">
        <f>IF(BS_CONTROLE[[#This Row],[DATA]]="","",WEEKNUM(BS_CONTROLE[[#This Row],[DATA]]))</f>
        <v>8</v>
      </c>
      <c r="D195" s="104" t="s">
        <v>830</v>
      </c>
      <c r="E195" s="126" t="s">
        <v>729</v>
      </c>
      <c r="F195" s="142" t="str">
        <f>IF(D195="","*",VLOOKUP(E195,BS_ATIVIDADE[],3,FALSE))</f>
        <v>MECANIZAÇÃO - SOCADORA</v>
      </c>
      <c r="G195" s="106" t="s">
        <v>334</v>
      </c>
      <c r="H195" s="106" t="s">
        <v>334</v>
      </c>
      <c r="I195" s="105">
        <v>73</v>
      </c>
      <c r="J195" s="105">
        <v>326.10000000000002</v>
      </c>
      <c r="K195" s="105">
        <v>325.39999999999998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5" s="127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5" s="106">
        <v>0.375</v>
      </c>
      <c r="O195" s="106">
        <v>8.3333333333333329E-2</v>
      </c>
      <c r="P195" s="105">
        <v>1020</v>
      </c>
      <c r="Q195" s="9" t="str">
        <f>IF(E195=0, "*", IFERROR(_xlfn.XLOOKUP(E195, BS_ATIVIDADE[ATIVIDADE], BS_ATIVIDADE[UNIDADE]), "*"))</f>
        <v>M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1062</v>
      </c>
      <c r="V195" s="151" t="s">
        <v>1279</v>
      </c>
      <c r="W195" s="104" t="s">
        <v>447</v>
      </c>
      <c r="X195" s="129" t="s">
        <v>455</v>
      </c>
      <c r="Y195" s="104"/>
      <c r="Z195" s="105">
        <v>1</v>
      </c>
      <c r="AA195" s="103" t="s">
        <v>443</v>
      </c>
      <c r="AB195" s="152" t="s">
        <v>437</v>
      </c>
      <c r="AC195" s="107">
        <v>0.29166666666666669</v>
      </c>
      <c r="AD195" s="105">
        <v>6237</v>
      </c>
      <c r="AE195" s="105" t="s">
        <v>624</v>
      </c>
      <c r="AF195" s="105" t="s">
        <v>624</v>
      </c>
      <c r="AG195" s="14"/>
      <c r="AH195" s="126" t="str">
        <f>IF(BS_CONTROLE[[#This Row],[Atividade]]=0, "-", BS_CONTROLE[[#This Row],[Atividade]])</f>
        <v>MECANIZAÇÃO - SOCADORA</v>
      </c>
      <c r="AI195" s="8" t="str">
        <f>IF(BS_CONTROLE[[#This Row],[Atividade]]=0, "-", BS_CONTROLE[[#This Row],[Atividade]])</f>
        <v>MECANIZAÇÃO - SOCADORA</v>
      </c>
      <c r="AJ195" s="30" t="str">
        <f>BS_CONTROLE[[#This Row],[Local - Partida]]</f>
        <v>ZDP2</v>
      </c>
      <c r="AK195" s="30" t="str">
        <f>BS_CONTROLE[[#This Row],[Local - Encerramento]]</f>
        <v>ZDP2</v>
      </c>
      <c r="AL195" s="105" t="str">
        <f>IF(BS_CONTROLE[[#This Row],[Entre - Estações]]=0, "-", BS_CONTROLE[[#This Row],[Entre - Estações]])</f>
        <v>ZGI-ZFN</v>
      </c>
      <c r="AM195" s="105">
        <f>IF(BS_CONTROLE[[#This Row],[SB]]=0, "-", BS_CONTROLE[[#This Row],[SB]])</f>
        <v>326332</v>
      </c>
      <c r="AN195" s="105">
        <f>IF(BS_CONTROLE[[#This Row],[SUB]]=0, "-", BS_CONTROLE[[#This Row],[SUB]])</f>
        <v>73</v>
      </c>
      <c r="AO195" s="105">
        <f>BS_CONTROLE[[#This Row],[KM - Inicio]]</f>
        <v>326.10000000000002</v>
      </c>
      <c r="AP195" s="105">
        <f>BS_CONTROLE[[#This Row],[KM - Inicio]]</f>
        <v>326.10000000000002</v>
      </c>
      <c r="AQ195" s="108"/>
      <c r="AR195" s="108"/>
      <c r="AS195" s="108"/>
      <c r="AT195" s="135"/>
      <c r="AU195" s="135"/>
      <c r="AV195" s="13"/>
      <c r="AW195" s="13"/>
      <c r="AX195" s="178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M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3"/>
        <v/>
      </c>
    </row>
    <row r="196" spans="1:71" hidden="1">
      <c r="A196" s="45" t="str">
        <f t="shared" si="11"/>
        <v>V8846068</v>
      </c>
      <c r="B196" s="102">
        <v>46068</v>
      </c>
      <c r="C196" s="134">
        <f>IF(BS_CONTROLE[[#This Row],[DATA]]="","",WEEKNUM(BS_CONTROLE[[#This Row],[DATA]]))</f>
        <v>8</v>
      </c>
      <c r="D196" s="180" t="s">
        <v>832</v>
      </c>
      <c r="E196" s="126" t="s">
        <v>729</v>
      </c>
      <c r="F196" s="142" t="str">
        <f>IF(D196="","*",VLOOKUP(E196,BS_ATIVIDADE[],3,FALSE))</f>
        <v>MECANIZAÇÃO - SOCADORA</v>
      </c>
      <c r="G196" s="207" t="s">
        <v>1065</v>
      </c>
      <c r="H196" s="207" t="s">
        <v>1065</v>
      </c>
      <c r="I196" s="105">
        <v>73</v>
      </c>
      <c r="J196" s="105">
        <v>153.80000000000001</v>
      </c>
      <c r="K196" s="105">
        <v>151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6" s="188">
        <v>0.375</v>
      </c>
      <c r="O196" s="106">
        <v>8.3333333333333329E-2</v>
      </c>
      <c r="P196" s="105">
        <v>510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MECANIZAÇÃO - SOCADORA</v>
      </c>
      <c r="AI196" s="8" t="str">
        <f>IF(BS_CONTROLE[[#This Row],[Atividade]]=0, "-", BS_CONTROLE[[#This Row],[Atividade]])</f>
        <v>MECANIZAÇÃO - SOCADORA</v>
      </c>
      <c r="AJ196" s="30" t="str">
        <f>BS_CONTROLE[[#This Row],[Local - Partida]]</f>
        <v>ZPN2</v>
      </c>
      <c r="AK196" s="30" t="str">
        <f>BS_CONTROLE[[#This Row],[Local - Encerramento]]</f>
        <v>ZPN2</v>
      </c>
      <c r="AL196" s="105" t="str">
        <f>IF(BS_CONTROLE[[#This Row],[Entre - Estações]]=0, "-", BS_CONTROLE[[#This Row],[Entre - Estações]])</f>
        <v>ZCV-ZCT</v>
      </c>
      <c r="AM196" s="105" t="str">
        <f>IF(BS_CONTROLE[[#This Row],[SB]]=0, "-", BS_CONTROLE[[#This Row],[SB]])</f>
        <v>152ZCT</v>
      </c>
      <c r="AN196" s="105">
        <f>IF(BS_CONTROLE[[#This Row],[SUB]]=0, "-", BS_CONTROLE[[#This Row],[SUB]])</f>
        <v>73</v>
      </c>
      <c r="AO196" s="105">
        <f>BS_CONTROLE[[#This Row],[KM - Inicio]]</f>
        <v>153.80000000000001</v>
      </c>
      <c r="AP196" s="105">
        <f>BS_CONTROLE[[#This Row],[KM - Inicio]]</f>
        <v>153.80000000000001</v>
      </c>
      <c r="AQ196" s="108"/>
      <c r="AR196" s="108"/>
      <c r="AS196" s="108"/>
      <c r="AT196" s="135"/>
      <c r="AU196" s="135"/>
      <c r="AV196" s="13"/>
      <c r="AW196" s="13"/>
      <c r="AX196" s="178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/>
      </c>
    </row>
    <row r="197" spans="1:71" hidden="1">
      <c r="A197" s="45" t="str">
        <f t="shared" si="11"/>
        <v>V8346068</v>
      </c>
      <c r="B197" s="102">
        <v>46068</v>
      </c>
      <c r="C197" s="134">
        <f>IF(BS_CONTROLE[[#This Row],[DATA]]="","",WEEKNUM(BS_CONTROLE[[#This Row],[DATA]]))</f>
        <v>8</v>
      </c>
      <c r="D197" s="104" t="s">
        <v>822</v>
      </c>
      <c r="E197" s="126" t="s">
        <v>729</v>
      </c>
      <c r="F197" s="142" t="str">
        <f>IF(D197="","*",VLOOKUP(E197,BS_ATIVIDADE[],3,FALSE))</f>
        <v>MECANIZAÇÃO - SOCADORA</v>
      </c>
      <c r="G197" s="106" t="s">
        <v>57</v>
      </c>
      <c r="H197" s="106" t="s">
        <v>57</v>
      </c>
      <c r="I197" s="105">
        <v>70</v>
      </c>
      <c r="J197" s="105">
        <v>139.19999999999999</v>
      </c>
      <c r="K197" s="105">
        <v>135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7" s="106">
        <v>0.33333333333333331</v>
      </c>
      <c r="O197" s="106">
        <v>8.3333333333333329E-2</v>
      </c>
      <c r="P197" s="105">
        <v>480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MECANIZAÇÃO - SOCADORA</v>
      </c>
      <c r="AI197" s="8" t="str">
        <f>IF(BS_CONTROLE[[#This Row],[Atividade]]=0, "-", BS_CONTROLE[[#This Row],[Atividade]])</f>
        <v>MECANIZAÇÃO - SOCADORA</v>
      </c>
      <c r="AJ197" s="30" t="str">
        <f>BS_CONTROLE[[#This Row],[Local - Partida]]</f>
        <v>ZIQ2</v>
      </c>
      <c r="AK197" s="30" t="str">
        <f>BS_CONTROLE[[#This Row],[Local - Encerramento]]</f>
        <v>ZIQ2</v>
      </c>
      <c r="AL197" s="105" t="str">
        <f>IF(BS_CONTROLE[[#This Row],[Entre - Estações]]=0, "-", BS_CONTROLE[[#This Row],[Entre - Estações]])</f>
        <v>ZRQ-ZQX</v>
      </c>
      <c r="AM197" s="105" t="str">
        <f>IF(BS_CONTROLE[[#This Row],[SB]]=0, "-", BS_CONTROLE[[#This Row],[SB]])</f>
        <v>139ZQX1</v>
      </c>
      <c r="AN197" s="105">
        <f>IF(BS_CONTROLE[[#This Row],[SUB]]=0, "-", BS_CONTROLE[[#This Row],[SUB]])</f>
        <v>70</v>
      </c>
      <c r="AO197" s="105">
        <f>BS_CONTROLE[[#This Row],[KM - Inicio]]</f>
        <v>139.19999999999999</v>
      </c>
      <c r="AP197" s="105">
        <f>BS_CONTROLE[[#This Row],[KM - Inicio]]</f>
        <v>139.19999999999999</v>
      </c>
      <c r="AQ197" s="108"/>
      <c r="AR197" s="108"/>
      <c r="AS197" s="108"/>
      <c r="AT197" s="135"/>
      <c r="AU197" s="135"/>
      <c r="AV197" s="13"/>
      <c r="AW197" s="13"/>
      <c r="AX197" s="178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>V8746069</v>
      </c>
      <c r="B202" s="102">
        <v>46069</v>
      </c>
      <c r="C202" s="134">
        <f>IF(BS_CONTROLE[[#This Row],[DATA]]="","",WEEKNUM(BS_CONTROLE[[#This Row],[DATA]]))</f>
        <v>8</v>
      </c>
      <c r="D202" s="104" t="s">
        <v>830</v>
      </c>
      <c r="E202" s="126" t="s">
        <v>729</v>
      </c>
      <c r="F202" s="142" t="str">
        <f>IF(D202="","*",VLOOKUP(E202,BS_ATIVIDADE[],3,FALSE))</f>
        <v>MECANIZAÇÃO - SOCADORA</v>
      </c>
      <c r="G202" s="106" t="s">
        <v>334</v>
      </c>
      <c r="H202" s="106" t="s">
        <v>334</v>
      </c>
      <c r="I202" s="105">
        <v>73</v>
      </c>
      <c r="J202" s="105">
        <v>326.10000000000002</v>
      </c>
      <c r="K202" s="105">
        <v>325.39999999999998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2" s="127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2" s="106">
        <v>0.375</v>
      </c>
      <c r="O202" s="106">
        <v>8.3333333333333329E-2</v>
      </c>
      <c r="P202" s="105">
        <v>1020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2" s="105" t="s">
        <v>1062</v>
      </c>
      <c r="V202" s="151" t="s">
        <v>1279</v>
      </c>
      <c r="W202" s="104" t="s">
        <v>447</v>
      </c>
      <c r="X202" s="129" t="s">
        <v>455</v>
      </c>
      <c r="Y202" s="104"/>
      <c r="Z202" s="105">
        <v>1</v>
      </c>
      <c r="AA202" s="103" t="s">
        <v>443</v>
      </c>
      <c r="AB202" s="152" t="s">
        <v>437</v>
      </c>
      <c r="AC202" s="107">
        <v>0.29166666666666669</v>
      </c>
      <c r="AD202" s="105">
        <v>6237</v>
      </c>
      <c r="AE202" s="105" t="s">
        <v>624</v>
      </c>
      <c r="AF202" s="105" t="s">
        <v>624</v>
      </c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ZDP2</v>
      </c>
      <c r="AK202" s="30" t="str">
        <f>BS_CONTROLE[[#This Row],[Local - Encerramento]]</f>
        <v>ZDP2</v>
      </c>
      <c r="AL202" s="105" t="str">
        <f>IF(BS_CONTROLE[[#This Row],[Entre - Estações]]=0, "-", BS_CONTROLE[[#This Row],[Entre - Estações]])</f>
        <v>ZGI-ZFN</v>
      </c>
      <c r="AM202" s="105">
        <f>IF(BS_CONTROLE[[#This Row],[SB]]=0, "-", BS_CONTROLE[[#This Row],[SB]])</f>
        <v>326332</v>
      </c>
      <c r="AN202" s="105">
        <f>IF(BS_CONTROLE[[#This Row],[SUB]]=0, "-", BS_CONTROLE[[#This Row],[SUB]])</f>
        <v>73</v>
      </c>
      <c r="AO202" s="105">
        <f>BS_CONTROLE[[#This Row],[KM - Inicio]]</f>
        <v>326.10000000000002</v>
      </c>
      <c r="AP202" s="105">
        <f>BS_CONTROLE[[#This Row],[KM - Inicio]]</f>
        <v>326.10000000000002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>V8846069</v>
      </c>
      <c r="B205" s="102">
        <v>46069</v>
      </c>
      <c r="C205" s="134">
        <f>IF(BS_CONTROLE[[#This Row],[DATA]]="","",WEEKNUM(BS_CONTROLE[[#This Row],[DATA]]))</f>
        <v>8</v>
      </c>
      <c r="D205" s="180" t="s">
        <v>832</v>
      </c>
      <c r="E205" s="126" t="s">
        <v>729</v>
      </c>
      <c r="F205" s="142" t="str">
        <f>IF(D205="","*",VLOOKUP(E205,BS_ATIVIDADE[],3,FALSE))</f>
        <v>MECANIZAÇÃO - SOCADORA</v>
      </c>
      <c r="G205" s="207" t="s">
        <v>1065</v>
      </c>
      <c r="H205" s="207" t="s">
        <v>1065</v>
      </c>
      <c r="I205" s="105">
        <v>73</v>
      </c>
      <c r="J205" s="105">
        <v>153.80000000000001</v>
      </c>
      <c r="K205" s="105">
        <v>151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5" s="188">
        <v>0.375</v>
      </c>
      <c r="O205" s="106">
        <v>8.3333333333333329E-2</v>
      </c>
      <c r="P205" s="105">
        <v>510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ZPN2</v>
      </c>
      <c r="AK205" s="30" t="str">
        <f>BS_CONTROLE[[#This Row],[Local - Encerramento]]</f>
        <v>ZPN2</v>
      </c>
      <c r="AL205" s="105" t="str">
        <f>IF(BS_CONTROLE[[#This Row],[Entre - Estações]]=0, "-", BS_CONTROLE[[#This Row],[Entre - Estações]])</f>
        <v>ZCV-ZCT</v>
      </c>
      <c r="AM205" s="105" t="str">
        <f>IF(BS_CONTROLE[[#This Row],[SB]]=0, "-", BS_CONTROLE[[#This Row],[SB]])</f>
        <v>152ZCT</v>
      </c>
      <c r="AN205" s="105">
        <f>IF(BS_CONTROLE[[#This Row],[SUB]]=0, "-", BS_CONTROLE[[#This Row],[SUB]])</f>
        <v>73</v>
      </c>
      <c r="AO205" s="105">
        <f>BS_CONTROLE[[#This Row],[KM - Inicio]]</f>
        <v>153.80000000000001</v>
      </c>
      <c r="AP205" s="105">
        <f>BS_CONTROLE[[#This Row],[KM - Inicio]]</f>
        <v>153.80000000000001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>V8346069</v>
      </c>
      <c r="B208" s="102">
        <v>46069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403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9" operator="equal">
      <formula>"NÃO"</formula>
    </cfRule>
    <cfRule type="cellIs" dxfId="187" priority="11990" operator="equal">
      <formula>"SIM"</formula>
    </cfRule>
  </conditionalFormatting>
  <conditionalFormatting sqref="AY6:AY1039">
    <cfRule type="expression" dxfId="186" priority="54445">
      <formula>#REF!=1</formula>
    </cfRule>
  </conditionalFormatting>
  <conditionalFormatting sqref="T6:T1039 BD6:BD1039 AX6:AX1039">
    <cfRule type="cellIs" dxfId="185" priority="54429" operator="equal">
      <formula>"ERRO"</formula>
    </cfRule>
  </conditionalFormatting>
  <conditionalFormatting sqref="BP6:BP1039">
    <cfRule type="cellIs" dxfId="184" priority="54424" operator="equal">
      <formula>"Produção e Intervalo"</formula>
    </cfRule>
    <cfRule type="cellIs" dxfId="183" priority="54425" operator="equal">
      <formula>"Aderente"</formula>
    </cfRule>
    <cfRule type="cellIs" dxfId="182" priority="54426" operator="equal">
      <formula>"Intervalo"</formula>
    </cfRule>
    <cfRule type="cellIs" dxfId="181" priority="54427" operator="equal">
      <formula>"Produção"</formula>
    </cfRule>
    <cfRule type="cellIs" dxfId="180" priority="54428" operator="equal">
      <formula>"ERRO"</formula>
    </cfRule>
  </conditionalFormatting>
  <conditionalFormatting sqref="BQ6:BR1039">
    <cfRule type="cellIs" dxfId="179" priority="54406" operator="equal">
      <formula>"*"</formula>
    </cfRule>
    <cfRule type="cellIs" dxfId="178" priority="54407" operator="greaterThanOrEqual">
      <formula>1</formula>
    </cfRule>
    <cfRule type="cellIs" dxfId="177" priority="54408" operator="lessThan">
      <formula>1</formula>
    </cfRule>
  </conditionalFormatting>
  <conditionalFormatting sqref="BJ2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06" operator="equal">
      <formula>"OPORTUNIDADE"</formula>
    </cfRule>
  </conditionalFormatting>
  <conditionalFormatting sqref="X28:Y29">
    <cfRule type="cellIs" dxfId="175" priority="304" operator="equal">
      <formula>"NÃO"</formula>
    </cfRule>
    <cfRule type="cellIs" dxfId="174" priority="305" operator="equal">
      <formula>"SIM"</formula>
    </cfRule>
  </conditionalFormatting>
  <conditionalFormatting sqref="BJ1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82" operator="equal">
      <formula>"OPORTUNIDADE"</formula>
    </cfRule>
  </conditionalFormatting>
  <conditionalFormatting sqref="Y39">
    <cfRule type="cellIs" dxfId="172" priority="280" operator="equal">
      <formula>"NÃO"</formula>
    </cfRule>
    <cfRule type="cellIs" dxfId="171" priority="281" operator="equal">
      <formula>"SIM"</formula>
    </cfRule>
  </conditionalFormatting>
  <conditionalFormatting sqref="X42:X43">
    <cfRule type="cellIs" dxfId="170" priority="279" operator="equal">
      <formula>"OPORTUNIDADE"</formula>
    </cfRule>
  </conditionalFormatting>
  <conditionalFormatting sqref="X42:X43">
    <cfRule type="cellIs" dxfId="169" priority="277" operator="equal">
      <formula>"NÃO"</formula>
    </cfRule>
    <cfRule type="cellIs" dxfId="168" priority="278" operator="equal">
      <formula>"SIM"</formula>
    </cfRule>
  </conditionalFormatting>
  <conditionalFormatting sqref="BJ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50" operator="equal">
      <formula>"OPORTUNIDADE"</formula>
    </cfRule>
  </conditionalFormatting>
  <conditionalFormatting sqref="X46:Y46 Y47:Y48 X47:X50">
    <cfRule type="cellIs" dxfId="166" priority="248" operator="equal">
      <formula>"NÃO"</formula>
    </cfRule>
    <cfRule type="cellIs" dxfId="165" priority="249" operator="equal">
      <formula>"SIM"</formula>
    </cfRule>
  </conditionalFormatting>
  <conditionalFormatting sqref="BJ3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22" operator="equal">
      <formula>"OPORTUNIDADE"</formula>
    </cfRule>
  </conditionalFormatting>
  <conditionalFormatting sqref="Y57">
    <cfRule type="cellIs" dxfId="163" priority="220" operator="equal">
      <formula>"NÃO"</formula>
    </cfRule>
    <cfRule type="cellIs" dxfId="162" priority="221" operator="equal">
      <formula>"SIM"</formula>
    </cfRule>
  </conditionalFormatting>
  <conditionalFormatting sqref="BJ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9" operator="equal">
      <formula>"OPORTUNIDADE"</formula>
    </cfRule>
  </conditionalFormatting>
  <conditionalFormatting sqref="X52:X61">
    <cfRule type="cellIs" dxfId="160" priority="207" operator="equal">
      <formula>"NÃO"</formula>
    </cfRule>
    <cfRule type="cellIs" dxfId="159" priority="208" operator="equal">
      <formula>"SIM"</formula>
    </cfRule>
  </conditionalFormatting>
  <conditionalFormatting sqref="BJ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73" operator="equal">
      <formula>"OPORTUNIDADE"</formula>
    </cfRule>
  </conditionalFormatting>
  <conditionalFormatting sqref="Y73">
    <cfRule type="cellIs" dxfId="157" priority="171" operator="equal">
      <formula>"NÃO"</formula>
    </cfRule>
    <cfRule type="cellIs" dxfId="156" priority="172" operator="equal">
      <formula>"SIM"</formula>
    </cfRule>
  </conditionalFormatting>
  <conditionalFormatting sqref="X75">
    <cfRule type="cellIs" dxfId="155" priority="167" operator="equal">
      <formula>"OPORTUNIDADE"</formula>
    </cfRule>
  </conditionalFormatting>
  <conditionalFormatting sqref="X75">
    <cfRule type="cellIs" dxfId="154" priority="165" operator="equal">
      <formula>"NÃO"</formula>
    </cfRule>
    <cfRule type="cellIs" dxfId="153" priority="166" operator="equal">
      <formula>"SIM"</formula>
    </cfRule>
  </conditionalFormatting>
  <conditionalFormatting sqref="BJ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60" operator="equal">
      <formula>"OPORTUNIDADE"</formula>
    </cfRule>
  </conditionalFormatting>
  <conditionalFormatting sqref="X76:X77">
    <cfRule type="cellIs" dxfId="151" priority="158" operator="equal">
      <formula>"NÃO"</formula>
    </cfRule>
    <cfRule type="cellIs" dxfId="150" priority="159" operator="equal">
      <formula>"SIM"</formula>
    </cfRule>
  </conditionalFormatting>
  <conditionalFormatting sqref="BO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6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0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0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79 BO182:BO1039">
    <cfRule type="iconSet" priority="6232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79 BJ182:BJ1039">
    <cfRule type="iconSet" priority="62348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73">
      <iconSet showValue="0">
        <cfvo type="percent" val="0"/>
        <cfvo type="num" val="1"/>
        <cfvo type="num" val="1" gte="0"/>
      </iconSet>
    </cfRule>
    <cfRule type="iconSet" priority="62374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8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 BM168:BN168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67 BM169:BM1039" xr:uid="{83E6D9B7-9D50-48B7-9A7D-60667A977272}">
      <formula1>INDIRECT(SUBSTITUTE(BL6," ",""))</formula1>
    </dataValidation>
    <dataValidation type="list" allowBlank="1" showInputMessage="1" showErrorMessage="1" sqref="BN6:BN167 BN169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AH6:AH1039 E6:E1039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1354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1355</v>
      </c>
      <c r="C4" s="161" t="s">
        <v>1356</v>
      </c>
      <c r="D4" s="161" t="s">
        <v>1357</v>
      </c>
      <c r="E4" s="161" t="s">
        <v>1358</v>
      </c>
      <c r="F4" s="161" t="s">
        <v>4</v>
      </c>
      <c r="G4" s="161" t="s">
        <v>1359</v>
      </c>
    </row>
    <row r="5" spans="2:7">
      <c r="B5" s="162" t="s">
        <v>1360</v>
      </c>
      <c r="C5" s="162">
        <v>257068</v>
      </c>
      <c r="D5" s="162" t="s">
        <v>1361</v>
      </c>
      <c r="E5" s="162" t="s">
        <v>1362</v>
      </c>
      <c r="F5" s="162" t="s">
        <v>1362</v>
      </c>
      <c r="G5" s="163">
        <v>46296</v>
      </c>
    </row>
    <row r="6" spans="2:7">
      <c r="B6" s="162" t="s">
        <v>1363</v>
      </c>
      <c r="C6" s="162" t="s">
        <v>624</v>
      </c>
      <c r="D6" s="162" t="s">
        <v>624</v>
      </c>
      <c r="E6" s="162" t="s">
        <v>624</v>
      </c>
      <c r="F6" s="162" t="s">
        <v>1364</v>
      </c>
      <c r="G6" s="163" t="s">
        <v>624</v>
      </c>
    </row>
    <row r="7" spans="2:7">
      <c r="B7" s="162" t="s">
        <v>1365</v>
      </c>
      <c r="C7" s="162">
        <v>257472</v>
      </c>
      <c r="D7" s="162" t="s">
        <v>1366</v>
      </c>
      <c r="E7" s="162" t="s">
        <v>1367</v>
      </c>
      <c r="F7" s="162" t="s">
        <v>1367</v>
      </c>
      <c r="G7" s="163">
        <v>45992</v>
      </c>
    </row>
    <row r="8" spans="2:7">
      <c r="B8" s="162" t="s">
        <v>1368</v>
      </c>
      <c r="C8" s="162">
        <v>260307</v>
      </c>
      <c r="D8" s="162" t="s">
        <v>1369</v>
      </c>
      <c r="E8" s="162" t="s">
        <v>1370</v>
      </c>
      <c r="F8" s="162" t="s">
        <v>1367</v>
      </c>
      <c r="G8" s="163">
        <v>46082</v>
      </c>
    </row>
    <row r="9" spans="2:7">
      <c r="B9" s="162" t="s">
        <v>1371</v>
      </c>
      <c r="C9" s="162">
        <v>333033</v>
      </c>
      <c r="D9" s="162" t="s">
        <v>1372</v>
      </c>
      <c r="E9" s="162" t="s">
        <v>1364</v>
      </c>
      <c r="F9" s="162" t="s">
        <v>1373</v>
      </c>
      <c r="G9" s="162" t="s">
        <v>624</v>
      </c>
    </row>
    <row r="10" spans="2:7">
      <c r="B10" s="162" t="s">
        <v>1374</v>
      </c>
      <c r="C10" s="162">
        <v>263576</v>
      </c>
      <c r="D10" s="162" t="s">
        <v>1375</v>
      </c>
      <c r="E10" s="162" t="s">
        <v>1364</v>
      </c>
      <c r="F10" s="162" t="s">
        <v>1364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1377</v>
      </c>
      <c r="E3" s="200" t="s">
        <v>1378</v>
      </c>
      <c r="F3" s="200" t="s">
        <v>1379</v>
      </c>
      <c r="G3" s="200" t="s">
        <v>1380</v>
      </c>
      <c r="H3" s="200" t="s">
        <v>1381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1382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1383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1384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1385</v>
      </c>
      <c r="V1" s="250"/>
      <c r="W1" s="250"/>
    </row>
    <row r="2" spans="1:23" ht="15" customHeight="1">
      <c r="A2" s="87" t="s">
        <v>1386</v>
      </c>
      <c r="B2" s="87" t="s">
        <v>1387</v>
      </c>
      <c r="C2" s="87" t="s">
        <v>442</v>
      </c>
      <c r="D2" s="88" t="s">
        <v>1011</v>
      </c>
      <c r="E2" s="88" t="s">
        <v>4</v>
      </c>
      <c r="F2" s="88" t="s">
        <v>1388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1389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OPORTUNIDADE</v>
      </c>
      <c r="B185" s="146" t="str">
        <f>IF(SP_NORTE!W188="","*",SP_NORTE!W188)</f>
        <v>Contrato</v>
      </c>
      <c r="C185" s="146" t="str">
        <f>IF(SP_NORTE!Y188="","*",SP_NORTE!Y188)</f>
        <v>*</v>
      </c>
      <c r="D185" s="138" t="str">
        <f>IF(SP_NORTE!R188="","*",SP_NORTE!R188)</f>
        <v>SP NORTE</v>
      </c>
      <c r="E185" s="138" t="str">
        <f>IF(SP_NORTE!S188="","*",SP_NORTE!S188)</f>
        <v>TMI-ZEB</v>
      </c>
      <c r="F185" s="145">
        <f>IF(SP_NORTE!B188="","*",SP_NORTE!B188)</f>
        <v>46067</v>
      </c>
      <c r="G185" s="145" t="str">
        <f>IF(SP_NORTE!D188="","*",SP_NORTE!D188)</f>
        <v>V87</v>
      </c>
      <c r="H185" s="145" t="str">
        <f>IF(SP_NORTE!E188="","*",SP_NORTE!E188)</f>
        <v>MECANIZAÇÃO - SOCADORA</v>
      </c>
      <c r="I185" s="145" t="str">
        <f>IF(SP_NORTE!G188="","*",SP_NORTE!G188)</f>
        <v>ZDP2</v>
      </c>
      <c r="J185" s="145" t="str">
        <f>IF(SP_NORTE!H188="","*",SP_NORTE!H188)</f>
        <v>ZDP2</v>
      </c>
      <c r="K185" s="138" t="str">
        <f>IF(SP_NORTE!L188="","*",SP_NORTE!L188)</f>
        <v>ZGI-ZFN</v>
      </c>
      <c r="L185" s="138">
        <f>IF(SP_NORTE!M188="","*",SP_NORTE!M188)</f>
        <v>326332</v>
      </c>
      <c r="M185" s="139">
        <f>IF(SP_NORTE!I188="","*",SP_NORTE!I188)</f>
        <v>73</v>
      </c>
      <c r="N185" s="144">
        <f>IF(SP_NORTE!J188="","*",SP_NORTE!J188)</f>
        <v>326.10000000000002</v>
      </c>
      <c r="O185" s="144">
        <f>IF(SP_NORTE!K188="","*",SP_NORTE!K188)</f>
        <v>325.39999999999998</v>
      </c>
      <c r="P185" s="143">
        <f>IF(SP_NORTE!N188="","*",SP_NORTE!N188)</f>
        <v>0.375</v>
      </c>
      <c r="Q185" s="143">
        <f>IF(SP_NORTE!O188="","*",SP_NORTE!O188)</f>
        <v>8.3333333333333329E-2</v>
      </c>
      <c r="R185" s="145" t="str">
        <f>IF(SP_NORTE!P188="","*",CONCATENATE(SP_NORTE!P188," ",SP_NORTE!Q188))</f>
        <v>1020 M</v>
      </c>
      <c r="S185" s="145" t="str">
        <f>IF(SP_NORTE!U188="","*",SP_NORTE!U188)</f>
        <v>Antonioni</v>
      </c>
      <c r="T185" s="145" t="str">
        <f>IF(SP_NORTE!V188="","*",SP_NORTE!V188)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ZEB-ZCZ</v>
      </c>
      <c r="F188" s="145">
        <f>IF(SP_NORTE!B191="","*",SP_NORTE!B191)</f>
        <v>46067</v>
      </c>
      <c r="G188" s="145" t="str">
        <f>IF(SP_NORTE!D191="","*",SP_NORTE!D191)</f>
        <v>V88</v>
      </c>
      <c r="H188" s="145" t="str">
        <f>IF(SP_NORTE!E191="","*",SP_NORTE!E191)</f>
        <v>MECANIZAÇÃO - SOCADORA</v>
      </c>
      <c r="I188" s="145" t="str">
        <f>IF(SP_NORTE!G191="","*",SP_NORTE!G191)</f>
        <v>ZPN2</v>
      </c>
      <c r="J188" s="145" t="str">
        <f>IF(SP_NORTE!H191="","*",SP_NORTE!H191)</f>
        <v>ZPN2</v>
      </c>
      <c r="K188" s="138" t="str">
        <f>IF(SP_NORTE!L191="","*",SP_NORTE!L191)</f>
        <v>ZCV-ZCT</v>
      </c>
      <c r="L188" s="138" t="str">
        <f>IF(SP_NORTE!M191="","*",SP_NORTE!M191)</f>
        <v>152ZCT</v>
      </c>
      <c r="M188" s="139">
        <f>IF(SP_NORTE!I191="","*",SP_NORTE!I191)</f>
        <v>73</v>
      </c>
      <c r="N188" s="144">
        <f>IF(SP_NORTE!J191="","*",SP_NORTE!J191)</f>
        <v>153.80000000000001</v>
      </c>
      <c r="O188" s="144">
        <f>IF(SP_NORTE!K191="","*",SP_NORTE!K191)</f>
        <v>151</v>
      </c>
      <c r="P188" s="143">
        <f>IF(SP_NORTE!N191="","*",SP_NORTE!N191)</f>
        <v>0.375</v>
      </c>
      <c r="Q188" s="143">
        <f>IF(SP_NORTE!O191="","*",SP_NORTE!O191)</f>
        <v>8.3333333333333329E-2</v>
      </c>
      <c r="R188" s="145" t="str">
        <f>IF(SP_NORTE!P191="","*",CONCATENATE(SP_NORTE!P191," ",SP_NORTE!Q191))</f>
        <v>510 M</v>
      </c>
      <c r="S188" s="145" t="str">
        <f>IF(SP_NORTE!U191="","*",SP_NORTE!U191)</f>
        <v>*</v>
      </c>
      <c r="T188" s="145" t="str">
        <f>IF(SP_NORTE!V191="","*",SP_NORTE!V191)</f>
        <v>*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ZRX-ZTI</v>
      </c>
      <c r="F189" s="145">
        <f>IF(SP_NORTE!B192="","*",SP_NORTE!B192)</f>
        <v>46067</v>
      </c>
      <c r="G189" s="145" t="str">
        <f>IF(SP_NORTE!D192="","*",SP_NORTE!D192)</f>
        <v>V83</v>
      </c>
      <c r="H189" s="145" t="str">
        <f>IF(SP_NORTE!E192="","*",SP_NORTE!E192)</f>
        <v>MECANIZAÇÃO - SOCADORA</v>
      </c>
      <c r="I189" s="145" t="str">
        <f>IF(SP_NORTE!G192="","*",SP_NORTE!G192)</f>
        <v>ZIQ2</v>
      </c>
      <c r="J189" s="145" t="str">
        <f>IF(SP_NORTE!H192="","*",SP_NORTE!H192)</f>
        <v>ZIQ2</v>
      </c>
      <c r="K189" s="138" t="str">
        <f>IF(SP_NORTE!L192="","*",SP_NORTE!L192)</f>
        <v>ZRQ-ZQX</v>
      </c>
      <c r="L189" s="138" t="str">
        <f>IF(SP_NORTE!M192="","*",SP_NORTE!M192)</f>
        <v>139ZQX1</v>
      </c>
      <c r="M189" s="139">
        <f>IF(SP_NORTE!I192="","*",SP_NORTE!I192)</f>
        <v>70</v>
      </c>
      <c r="N189" s="144">
        <f>IF(SP_NORTE!J192="","*",SP_NORTE!J192)</f>
        <v>139.19999999999999</v>
      </c>
      <c r="O189" s="144">
        <f>IF(SP_NORTE!K192="","*",SP_NORTE!K192)</f>
        <v>135</v>
      </c>
      <c r="P189" s="143">
        <f>IF(SP_NORTE!N192="","*",SP_NORTE!N192)</f>
        <v>0.33333333333333331</v>
      </c>
      <c r="Q189" s="143">
        <f>IF(SP_NORTE!O192="","*",SP_NORTE!O192)</f>
        <v>8.3333333333333329E-2</v>
      </c>
      <c r="R189" s="145" t="str">
        <f>IF(SP_NORTE!P192="","*",CONCATENATE(SP_NORTE!P192," ",SP_NORTE!Q192))</f>
        <v>480 M</v>
      </c>
      <c r="S189" s="145" t="str">
        <f>IF(SP_NORTE!U192="","*",SP_NORTE!U192)</f>
        <v>*</v>
      </c>
      <c r="T189" s="145" t="str">
        <f>IF(SP_NORTE!V192="","*",SP_NORTE!V192)</f>
        <v>*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Contrato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TMI-ZEB</v>
      </c>
      <c r="F192" s="145">
        <f>IF(SP_NORTE!B195="","*",SP_NORTE!B195)</f>
        <v>46068</v>
      </c>
      <c r="G192" s="145" t="str">
        <f>IF(SP_NORTE!D195="","*",SP_NORTE!D195)</f>
        <v>V87</v>
      </c>
      <c r="H192" s="145" t="str">
        <f>IF(SP_NORTE!E195="","*",SP_NORTE!E195)</f>
        <v>MECANIZAÇÃO - SOCADORA</v>
      </c>
      <c r="I192" s="145" t="str">
        <f>IF(SP_NORTE!G195="","*",SP_NORTE!G195)</f>
        <v>ZDP2</v>
      </c>
      <c r="J192" s="145" t="str">
        <f>IF(SP_NORTE!H195="","*",SP_NORTE!H195)</f>
        <v>ZDP2</v>
      </c>
      <c r="K192" s="138" t="str">
        <f>IF(SP_NORTE!L195="","*",SP_NORTE!L195)</f>
        <v>ZGI-ZFN</v>
      </c>
      <c r="L192" s="138">
        <f>IF(SP_NORTE!M195="","*",SP_NORTE!M195)</f>
        <v>326332</v>
      </c>
      <c r="M192" s="139">
        <f>IF(SP_NORTE!I195="","*",SP_NORTE!I195)</f>
        <v>73</v>
      </c>
      <c r="N192" s="144">
        <f>IF(SP_NORTE!J195="","*",SP_NORTE!J195)</f>
        <v>326.10000000000002</v>
      </c>
      <c r="O192" s="144">
        <f>IF(SP_NORTE!K195="","*",SP_NORTE!K195)</f>
        <v>325.39999999999998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1020 M</v>
      </c>
      <c r="S192" s="145" t="str">
        <f>IF(SP_NORTE!U195="","*",SP_NORTE!U195)</f>
        <v>Antonioni</v>
      </c>
      <c r="T192" s="145" t="str">
        <f>IF(SP_NORTE!V195="","*",SP_NORTE!V195)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ZEB-ZCZ</v>
      </c>
      <c r="F193" s="145">
        <f>IF(SP_NORTE!B196="","*",SP_NORTE!B196)</f>
        <v>46068</v>
      </c>
      <c r="G193" s="145" t="str">
        <f>IF(SP_NORTE!D196="","*",SP_NORTE!D196)</f>
        <v>V88</v>
      </c>
      <c r="H193" s="145" t="str">
        <f>IF(SP_NORTE!E196="","*",SP_NORTE!E196)</f>
        <v>MECANIZAÇÃO - SOCADORA</v>
      </c>
      <c r="I193" s="145" t="str">
        <f>IF(SP_NORTE!G196="","*",SP_NORTE!G196)</f>
        <v>ZPN2</v>
      </c>
      <c r="J193" s="145" t="str">
        <f>IF(SP_NORTE!H196="","*",SP_NORTE!H196)</f>
        <v>ZPN2</v>
      </c>
      <c r="K193" s="138" t="str">
        <f>IF(SP_NORTE!L196="","*",SP_NORTE!L196)</f>
        <v>ZCV-ZCT</v>
      </c>
      <c r="L193" s="138" t="str">
        <f>IF(SP_NORTE!M196="","*",SP_NORTE!M196)</f>
        <v>152ZCT</v>
      </c>
      <c r="M193" s="139">
        <f>IF(SP_NORTE!I196="","*",SP_NORTE!I196)</f>
        <v>73</v>
      </c>
      <c r="N193" s="144">
        <f>IF(SP_NORTE!J196="","*",SP_NORTE!J196)</f>
        <v>153.80000000000001</v>
      </c>
      <c r="O193" s="144">
        <f>IF(SP_NORTE!K196="","*",SP_NORTE!K196)</f>
        <v>151</v>
      </c>
      <c r="P193" s="143">
        <f>IF(SP_NORTE!N196="","*",SP_NORTE!N196)</f>
        <v>0.375</v>
      </c>
      <c r="Q193" s="143">
        <f>IF(SP_NORTE!O196="","*",SP_NORTE!O196)</f>
        <v>8.3333333333333329E-2</v>
      </c>
      <c r="R193" s="145" t="str">
        <f>IF(SP_NORTE!P196="","*",CONCATENATE(SP_NORTE!P196," ",SP_NORTE!Q196))</f>
        <v>510 M</v>
      </c>
      <c r="S193" s="145" t="str">
        <f>IF(SP_NORTE!U196="","*",SP_NORTE!U196)</f>
        <v>*</v>
      </c>
      <c r="T193" s="145" t="str">
        <f>IF(SP_NORTE!V196="","*",SP_NORTE!V196)</f>
        <v>*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ZRX-ZTI</v>
      </c>
      <c r="F194" s="145">
        <f>IF(SP_NORTE!B197="","*",SP_NORTE!B197)</f>
        <v>46068</v>
      </c>
      <c r="G194" s="145" t="str">
        <f>IF(SP_NORTE!D197="","*",SP_NORTE!D197)</f>
        <v>V83</v>
      </c>
      <c r="H194" s="145" t="str">
        <f>IF(SP_NORTE!E197="","*",SP_NORTE!E197)</f>
        <v>MECANIZAÇÃO - SOCADORA</v>
      </c>
      <c r="I194" s="145" t="str">
        <f>IF(SP_NORTE!G197="","*",SP_NORTE!G197)</f>
        <v>ZIQ2</v>
      </c>
      <c r="J194" s="145" t="str">
        <f>IF(SP_NORTE!H197="","*",SP_NORTE!H197)</f>
        <v>ZIQ2</v>
      </c>
      <c r="K194" s="138" t="str">
        <f>IF(SP_NORTE!L197="","*",SP_NORTE!L197)</f>
        <v>ZRQ-ZQX</v>
      </c>
      <c r="L194" s="138" t="str">
        <f>IF(SP_NORTE!M197="","*",SP_NORTE!M197)</f>
        <v>139ZQX1</v>
      </c>
      <c r="M194" s="139">
        <f>IF(SP_NORTE!I197="","*",SP_NORTE!I197)</f>
        <v>70</v>
      </c>
      <c r="N194" s="144">
        <f>IF(SP_NORTE!J197="","*",SP_NORTE!J197)</f>
        <v>139.19999999999999</v>
      </c>
      <c r="O194" s="144">
        <f>IF(SP_NORTE!K197="","*",SP_NORTE!K197)</f>
        <v>135</v>
      </c>
      <c r="P194" s="143">
        <f>IF(SP_NORTE!N197="","*",SP_NORTE!N197)</f>
        <v>0.33333333333333331</v>
      </c>
      <c r="Q194" s="143">
        <f>IF(SP_NORTE!O197="","*",SP_NORTE!O197)</f>
        <v>8.3333333333333329E-2</v>
      </c>
      <c r="R194" s="145" t="str">
        <f>IF(SP_NORTE!P197="","*",CONCATENATE(SP_NORTE!P197," ",SP_NORTE!Q197))</f>
        <v>480 M</v>
      </c>
      <c r="S194" s="145" t="str">
        <f>IF(SP_NORTE!U197="","*",SP_NORTE!U197)</f>
        <v>*</v>
      </c>
      <c r="T194" s="145" t="str">
        <f>IF(SP_NORTE!V197="","*",SP_NORTE!V197)</f>
        <v>*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SP NORTE</v>
      </c>
      <c r="E198" s="138" t="str">
        <f>IF(SP_NORTE!S205="","*",SP_NORTE!S205)</f>
        <v>ZEB-ZCZ</v>
      </c>
      <c r="F198" s="145">
        <f>IF(SP_NORTE!B205="","*",SP_NORTE!B205)</f>
        <v>46069</v>
      </c>
      <c r="G198" s="145" t="str">
        <f>IF(SP_NORTE!D205="","*",SP_NORTE!D205)</f>
        <v>V88</v>
      </c>
      <c r="H198" s="145" t="str">
        <f>IF(SP_NORTE!E205="","*",SP_NORTE!E205)</f>
        <v>MECANIZAÇÃO - SOCADORA</v>
      </c>
      <c r="I198" s="145" t="str">
        <f>IF(SP_NORTE!G205="","*",SP_NORTE!G205)</f>
        <v>ZPN2</v>
      </c>
      <c r="J198" s="145" t="str">
        <f>IF(SP_NORTE!H205="","*",SP_NORTE!H205)</f>
        <v>ZPN2</v>
      </c>
      <c r="K198" s="138" t="str">
        <f>IF(SP_NORTE!L205="","*",SP_NORTE!L205)</f>
        <v>ZCV-ZCT</v>
      </c>
      <c r="L198" s="138" t="str">
        <f>IF(SP_NORTE!M205="","*",SP_NORTE!M205)</f>
        <v>152ZCT</v>
      </c>
      <c r="M198" s="139">
        <f>IF(SP_NORTE!I205="","*",SP_NORTE!I205)</f>
        <v>73</v>
      </c>
      <c r="N198" s="144">
        <f>IF(SP_NORTE!J205="","*",SP_NORTE!J205)</f>
        <v>153.80000000000001</v>
      </c>
      <c r="O198" s="144">
        <f>IF(SP_NORTE!K205="","*",SP_NORTE!K205)</f>
        <v>151</v>
      </c>
      <c r="P198" s="143">
        <f>IF(SP_NORTE!N205="","*",SP_NORTE!N205)</f>
        <v>0.375</v>
      </c>
      <c r="Q198" s="143">
        <f>IF(SP_NORTE!O205="","*",SP_NORTE!O205)</f>
        <v>8.3333333333333329E-2</v>
      </c>
      <c r="R198" s="145" t="str">
        <f>IF(SP_NORTE!P205="","*",CONCATENATE(SP_NORTE!P205," ",SP_NORTE!Q205))</f>
        <v>510 M</v>
      </c>
      <c r="S198" s="145" t="str">
        <f>IF(SP_NORTE!U205="","*",SP_NORTE!U205)</f>
        <v>*</v>
      </c>
      <c r="T198" s="145" t="str">
        <f>IF(SP_NORTE!V205="","*",SP_NORTE!V205)</f>
        <v>*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SP NORTE</v>
      </c>
      <c r="E201" s="138" t="str">
        <f>IF(SP_NORTE!S208="","*",SP_NORTE!S208)</f>
        <v>ZRX-ZTI</v>
      </c>
      <c r="F201" s="145">
        <f>IF(SP_NORTE!B208="","*",SP_NORTE!B208)</f>
        <v>46069</v>
      </c>
      <c r="G201" s="145" t="str">
        <f>IF(SP_NORTE!D208="","*",SP_NORTE!D208)</f>
        <v>V83</v>
      </c>
      <c r="H201" s="145" t="str">
        <f>IF(SP_NORTE!E208="","*",SP_NORTE!E208)</f>
        <v>MECANIZAÇÃO - SOCADORA</v>
      </c>
      <c r="I201" s="145" t="str">
        <f>IF(SP_NORTE!G208="","*",SP_NORTE!G208)</f>
        <v>ZIQ2</v>
      </c>
      <c r="J201" s="145" t="str">
        <f>IF(SP_NORTE!H208="","*",SP_NORTE!H208)</f>
        <v>ZIQ2</v>
      </c>
      <c r="K201" s="138" t="str">
        <f>IF(SP_NORTE!L208="","*",SP_NORTE!L208)</f>
        <v>ZRQ-ZQX</v>
      </c>
      <c r="L201" s="138" t="str">
        <f>IF(SP_NORTE!M208="","*",SP_NORTE!M208)</f>
        <v>139ZQX1</v>
      </c>
      <c r="M201" s="139">
        <f>IF(SP_NORTE!I208="","*",SP_NORTE!I208)</f>
        <v>70</v>
      </c>
      <c r="N201" s="144">
        <f>IF(SP_NORTE!J208="","*",SP_NORTE!J208)</f>
        <v>139.19999999999999</v>
      </c>
      <c r="O201" s="144">
        <f>IF(SP_NORTE!K208="","*",SP_NORTE!K208)</f>
        <v>135</v>
      </c>
      <c r="P201" s="143">
        <f>IF(SP_NORTE!N208="","*",SP_NORTE!N208)</f>
        <v>0.33333333333333331</v>
      </c>
      <c r="Q201" s="143">
        <f>IF(SP_NORTE!O208="","*",SP_NORTE!O208)</f>
        <v>8.3333333333333329E-2</v>
      </c>
      <c r="R201" s="145" t="str">
        <f>IF(SP_NORTE!P208="","*",CONCATENATE(SP_NORTE!P208," ",SP_NORTE!Q208))</f>
        <v>480 M</v>
      </c>
      <c r="S201" s="145" t="str">
        <f>IF(SP_NORTE!U208="","*",SP_NORTE!U208)</f>
        <v>*</v>
      </c>
      <c r="T201" s="145" t="str">
        <f>IF(SP_NORTE!V208="","*",SP_NORTE!V208)</f>
        <v>*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1390</v>
      </c>
      <c r="C2" s="121" t="s">
        <v>997</v>
      </c>
      <c r="D2" s="76" t="s">
        <v>999</v>
      </c>
      <c r="E2" s="76" t="s">
        <v>1391</v>
      </c>
      <c r="F2" s="99" t="s">
        <v>1392</v>
      </c>
      <c r="G2" s="76" t="s">
        <v>1393</v>
      </c>
      <c r="H2" s="76" t="s">
        <v>1394</v>
      </c>
      <c r="I2" s="76" t="s">
        <v>1395</v>
      </c>
      <c r="J2" s="76" t="s">
        <v>1396</v>
      </c>
      <c r="K2" s="78" t="s">
        <v>1397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OPORTUNIDADE</v>
      </c>
      <c r="C178" s="95">
        <f>IF(SP_NORTE!B188="","*",SP_NORTE!B188)</f>
        <v>46067</v>
      </c>
      <c r="D178" s="94" t="str">
        <f>IF(SP_NORTE!D188="","*",SP_NORTE!D188)</f>
        <v>V87</v>
      </c>
      <c r="E178" s="94" t="str">
        <f>IF(SP_NORTE!G188="","*",SP_NORTE!G188)</f>
        <v>ZDP2</v>
      </c>
      <c r="F178" s="100" t="str">
        <f>IF(SP_NORTE!L188="","*",SP_NORTE!L188)</f>
        <v>ZGI-ZFN</v>
      </c>
      <c r="G178" s="95" t="str">
        <f>IF(SP_NORTE!H188="","*",SP_NORTE!H188)</f>
        <v>ZDP2</v>
      </c>
      <c r="H178" s="95" t="str">
        <f>IF(SP_NORTE!AA188="","*",SP_NORTE!AA188)</f>
        <v>FIXO</v>
      </c>
      <c r="I178" s="95" t="str">
        <f>IF(SP_NORTE!AB188="","*",SP_NORTE!AB188)</f>
        <v>ACIONAMENTO</v>
      </c>
      <c r="J178" s="96">
        <f>IF(SP_NORTE!Z188="","*",SP_NORTE!Z188)</f>
        <v>1</v>
      </c>
      <c r="K178" s="97">
        <f>IF(SP_NORTE!AC188="","*",SP_NORTE!AC188)</f>
        <v>0.29166666666666669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>
        <f>IF(SP_NORTE!B191="","*",SP_NORTE!B191)</f>
        <v>46067</v>
      </c>
      <c r="D181" s="94" t="str">
        <f>IF(SP_NORTE!D191="","*",SP_NORTE!D191)</f>
        <v>V88</v>
      </c>
      <c r="E181" s="94" t="str">
        <f>IF(SP_NORTE!G191="","*",SP_NORTE!G191)</f>
        <v>ZPN2</v>
      </c>
      <c r="F181" s="100" t="str">
        <f>IF(SP_NORTE!L191="","*",SP_NORTE!L191)</f>
        <v>ZCV-ZCT</v>
      </c>
      <c r="G181" s="95" t="str">
        <f>IF(SP_NORTE!H191="","*",SP_NORTE!H191)</f>
        <v>ZPN2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>
        <f>IF(SP_NORTE!B192="","*",SP_NORTE!B192)</f>
        <v>46067</v>
      </c>
      <c r="D182" s="94" t="str">
        <f>IF(SP_NORTE!D192="","*",SP_NORTE!D192)</f>
        <v>V83</v>
      </c>
      <c r="E182" s="94" t="str">
        <f>IF(SP_NORTE!G192="","*",SP_NORTE!G192)</f>
        <v>ZIQ2</v>
      </c>
      <c r="F182" s="100" t="str">
        <f>IF(SP_NORTE!L192="","*",SP_NORTE!L192)</f>
        <v>ZRQ-ZQX</v>
      </c>
      <c r="G182" s="95" t="str">
        <f>IF(SP_NORTE!H192="","*",SP_NORTE!H192)</f>
        <v>ZIQ2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OPORTUNIDADE</v>
      </c>
      <c r="C185" s="95">
        <f>IF(SP_NORTE!B195="","*",SP_NORTE!B195)</f>
        <v>46068</v>
      </c>
      <c r="D185" s="94" t="str">
        <f>IF(SP_NORTE!D195="","*",SP_NORTE!D195)</f>
        <v>V87</v>
      </c>
      <c r="E185" s="94" t="str">
        <f>IF(SP_NORTE!G195="","*",SP_NORTE!G195)</f>
        <v>ZDP2</v>
      </c>
      <c r="F185" s="100" t="str">
        <f>IF(SP_NORTE!L195="","*",SP_NORTE!L195)</f>
        <v>ZGI-ZFN</v>
      </c>
      <c r="G185" s="95" t="str">
        <f>IF(SP_NORTE!H195="","*",SP_NORTE!H195)</f>
        <v>ZDP2</v>
      </c>
      <c r="H185" s="95" t="str">
        <f>IF(SP_NORTE!AA195="","*",SP_NORTE!AA195)</f>
        <v>FIXO</v>
      </c>
      <c r="I185" s="95" t="str">
        <f>IF(SP_NORTE!AB195="","*",SP_NORTE!AB195)</f>
        <v>ACIONAMENTO</v>
      </c>
      <c r="J185" s="96">
        <f>IF(SP_NORTE!Z195="","*",SP_NORTE!Z195)</f>
        <v>1</v>
      </c>
      <c r="K185" s="97">
        <f>IF(SP_NORTE!AC195="","*",SP_NORTE!AC195)</f>
        <v>0.29166666666666669</v>
      </c>
    </row>
    <row r="186" spans="2:11" hidden="1">
      <c r="B186" s="94" t="str">
        <f>IF(SP_NORTE!X196="","*",SP_NORTE!X196)</f>
        <v>*</v>
      </c>
      <c r="C186" s="95">
        <f>IF(SP_NORTE!B196="","*",SP_NORTE!B196)</f>
        <v>46068</v>
      </c>
      <c r="D186" s="94" t="str">
        <f>IF(SP_NORTE!D196="","*",SP_NORTE!D196)</f>
        <v>V88</v>
      </c>
      <c r="E186" s="94" t="str">
        <f>IF(SP_NORTE!G196="","*",SP_NORTE!G196)</f>
        <v>ZPN2</v>
      </c>
      <c r="F186" s="100" t="str">
        <f>IF(SP_NORTE!L196="","*",SP_NORTE!L196)</f>
        <v>ZCV-ZCT</v>
      </c>
      <c r="G186" s="95" t="str">
        <f>IF(SP_NORTE!H196="","*",SP_NORTE!H196)</f>
        <v>ZPN2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>
        <f>IF(SP_NORTE!B197="","*",SP_NORTE!B197)</f>
        <v>46068</v>
      </c>
      <c r="D187" s="94" t="str">
        <f>IF(SP_NORTE!D197="","*",SP_NORTE!D197)</f>
        <v>V83</v>
      </c>
      <c r="E187" s="94" t="str">
        <f>IF(SP_NORTE!G197="","*",SP_NORTE!G197)</f>
        <v>ZIQ2</v>
      </c>
      <c r="F187" s="100" t="str">
        <f>IF(SP_NORTE!L197="","*",SP_NORTE!L197)</f>
        <v>ZRQ-ZQX</v>
      </c>
      <c r="G187" s="95" t="str">
        <f>IF(SP_NORTE!H197="","*",SP_NORTE!H197)</f>
        <v>ZIQ2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OPORTUNIDADE</v>
      </c>
      <c r="C192" s="95">
        <f>IF(SP_NORTE!B202="","*",SP_NORTE!B202)</f>
        <v>46069</v>
      </c>
      <c r="D192" s="94" t="str">
        <f>IF(SP_NORTE!D202="","*",SP_NORTE!D202)</f>
        <v>V87</v>
      </c>
      <c r="E192" s="94" t="str">
        <f>IF(SP_NORTE!G202="","*",SP_NORTE!G202)</f>
        <v>ZDP2</v>
      </c>
      <c r="F192" s="100" t="str">
        <f>IF(SP_NORTE!L202="","*",SP_NORTE!L202)</f>
        <v>ZGI-ZFN</v>
      </c>
      <c r="G192" s="95" t="str">
        <f>IF(SP_NORTE!H202="","*",SP_NORTE!H202)</f>
        <v>ZDP2</v>
      </c>
      <c r="H192" s="95" t="str">
        <f>IF(SP_NORTE!AA202="","*",SP_NORTE!AA202)</f>
        <v>FIXO</v>
      </c>
      <c r="I192" s="95" t="str">
        <f>IF(SP_NORTE!AB202="","*",SP_NORTE!AB202)</f>
        <v>ACIONAMENTO</v>
      </c>
      <c r="J192" s="96">
        <f>IF(SP_NORTE!Z202="","*",SP_NORTE!Z202)</f>
        <v>1</v>
      </c>
      <c r="K192" s="97">
        <f>IF(SP_NORTE!AC202="","*",SP_NORTE!AC202)</f>
        <v>0.29166666666666669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>
        <f>IF(SP_NORTE!B205="","*",SP_NORTE!B205)</f>
        <v>46069</v>
      </c>
      <c r="D195" s="94" t="str">
        <f>IF(SP_NORTE!D205="","*",SP_NORTE!D205)</f>
        <v>V88</v>
      </c>
      <c r="E195" s="94" t="str">
        <f>IF(SP_NORTE!G205="","*",SP_NORTE!G205)</f>
        <v>ZPN2</v>
      </c>
      <c r="F195" s="100" t="str">
        <f>IF(SP_NORTE!L205="","*",SP_NORTE!L205)</f>
        <v>ZCV-ZCT</v>
      </c>
      <c r="G195" s="95" t="str">
        <f>IF(SP_NORTE!H205="","*",SP_NORTE!H205)</f>
        <v>ZPN2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>
        <f>IF(SP_NORTE!B208="","*",SP_NORTE!B208)</f>
        <v>46069</v>
      </c>
      <c r="D198" s="94" t="str">
        <f>IF(SP_NORTE!D208="","*",SP_NORTE!D208)</f>
        <v>V83</v>
      </c>
      <c r="E198" s="94" t="str">
        <f>IF(SP_NORTE!G208="","*",SP_NORTE!G208)</f>
        <v>ZIQ2</v>
      </c>
      <c r="F198" s="100" t="str">
        <f>IF(SP_NORTE!L208="","*",SP_NORTE!L208)</f>
        <v>ZRQ-ZQX</v>
      </c>
      <c r="G198" s="95" t="str">
        <f>IF(SP_NORTE!H208="","*",SP_NORTE!H208)</f>
        <v>ZIQ2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1398</v>
      </c>
      <c r="D5" s="252"/>
      <c r="E5" s="252"/>
      <c r="F5" s="252"/>
      <c r="G5" s="252"/>
      <c r="H5" s="252"/>
      <c r="I5" s="252"/>
      <c r="J5" s="253"/>
      <c r="K5" s="254" t="s">
        <v>1399</v>
      </c>
      <c r="L5" s="255"/>
      <c r="M5" s="255"/>
      <c r="N5" s="255"/>
      <c r="O5" s="256" t="s">
        <v>1400</v>
      </c>
      <c r="P5" s="257"/>
    </row>
    <row r="6" spans="1:16" s="74" customFormat="1" ht="15" customHeight="1">
      <c r="A6" s="66" t="s">
        <v>1388</v>
      </c>
      <c r="B6" s="75" t="s">
        <v>1387</v>
      </c>
      <c r="C6" s="76" t="s">
        <v>1011</v>
      </c>
      <c r="D6" s="77" t="s">
        <v>1012</v>
      </c>
      <c r="E6" s="76" t="s">
        <v>1401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1402</v>
      </c>
      <c r="M6" s="80" t="s">
        <v>642</v>
      </c>
      <c r="N6" s="81" t="s">
        <v>1006</v>
      </c>
      <c r="O6" s="158" t="s">
        <v>1049</v>
      </c>
      <c r="P6" s="132" t="s">
        <v>1403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>
        <f>IF(SP_NORTE!B188="","*",SP_NORTE!B188)</f>
        <v>46067</v>
      </c>
      <c r="B150" s="83" t="str">
        <f>IF(SP_NORTE!W188="","*",SP_NORTE!W188)</f>
        <v>Contrato</v>
      </c>
      <c r="C150" s="83" t="str">
        <f>IF(SP_NORTE!R188="","*",SP_NORTE!R188)</f>
        <v>SP NORTE</v>
      </c>
      <c r="D150" s="83" t="str">
        <f>IF(SP_NORTE!S188="","*",SP_NORTE!S188)</f>
        <v>TMI-ZEB</v>
      </c>
      <c r="E150" s="83" t="str">
        <f>IF(SP_NORTE!D188="","*",SP_NORTE!D188)</f>
        <v>V87</v>
      </c>
      <c r="F150" s="83" t="str">
        <f>IF(SP_NORTE!G188="","*",SP_NORTE!G188)</f>
        <v>ZDP2</v>
      </c>
      <c r="G150" s="83" t="str">
        <f>IF(SP_NORTE!L188="","*",SP_NORTE!L188)</f>
        <v>ZGI-ZFN</v>
      </c>
      <c r="H150" s="116">
        <f>IF(SP_NORTE!J188="","*",SP_NORTE!J188)</f>
        <v>326.10000000000002</v>
      </c>
      <c r="I150" s="113">
        <f>IF(SP_NORTE!N188="","*",SP_NORTE!N188)</f>
        <v>0.375</v>
      </c>
      <c r="J150" s="113">
        <f>IF(SP_NORTE!O188="","*",SP_NORTE!O188)</f>
        <v>8.3333333333333329E-2</v>
      </c>
      <c r="K150" s="83" t="str">
        <f>IF(SP_NORTE!AJ188="","*",SP_NORTE!AJ188)</f>
        <v>ZDP2</v>
      </c>
      <c r="L150" s="83" t="str">
        <f>IF(SP_NORTE!AL188="","*",SP_NORTE!AL188)</f>
        <v>ZGI-ZFN</v>
      </c>
      <c r="M150" s="83">
        <f>IF(SP_NORTE!AO188="","*",SP_NORTE!AO188)</f>
        <v>326.10000000000002</v>
      </c>
      <c r="N150" s="83" t="str">
        <f>IF(SP_NORTE!AL188="","*",SP_NORTE!AL188)</f>
        <v>ZGI-ZFN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>
        <f>IF(SP_NORTE!B191="","*",SP_NORTE!B191)</f>
        <v>46067</v>
      </c>
      <c r="B153" s="83" t="str">
        <f>IF(SP_NORTE!W191="","*",SP_NORTE!W191)</f>
        <v>*</v>
      </c>
      <c r="C153" s="83" t="str">
        <f>IF(SP_NORTE!R191="","*",SP_NORTE!R191)</f>
        <v>SP NORTE</v>
      </c>
      <c r="D153" s="83" t="str">
        <f>IF(SP_NORTE!S191="","*",SP_NORTE!S191)</f>
        <v>ZEB-ZCZ</v>
      </c>
      <c r="E153" s="83" t="str">
        <f>IF(SP_NORTE!D191="","*",SP_NORTE!D191)</f>
        <v>V88</v>
      </c>
      <c r="F153" s="83" t="str">
        <f>IF(SP_NORTE!G191="","*",SP_NORTE!G191)</f>
        <v>ZPN2</v>
      </c>
      <c r="G153" s="83" t="str">
        <f>IF(SP_NORTE!L191="","*",SP_NORTE!L191)</f>
        <v>ZCV-ZCT</v>
      </c>
      <c r="H153" s="116">
        <f>IF(SP_NORTE!J191="","*",SP_NORTE!J191)</f>
        <v>153.80000000000001</v>
      </c>
      <c r="I153" s="113">
        <f>IF(SP_NORTE!N191="","*",SP_NORTE!N191)</f>
        <v>0.375</v>
      </c>
      <c r="J153" s="113">
        <f>IF(SP_NORTE!O191="","*",SP_NORTE!O191)</f>
        <v>8.3333333333333329E-2</v>
      </c>
      <c r="K153" s="83" t="str">
        <f>IF(SP_NORTE!AJ191="","*",SP_NORTE!AJ191)</f>
        <v>ZPN2</v>
      </c>
      <c r="L153" s="83" t="str">
        <f>IF(SP_NORTE!AL191="","*",SP_NORTE!AL191)</f>
        <v>ZCV-ZCT</v>
      </c>
      <c r="M153" s="83">
        <f>IF(SP_NORTE!AO191="","*",SP_NORTE!AO191)</f>
        <v>153.80000000000001</v>
      </c>
      <c r="N153" s="83" t="str">
        <f>IF(SP_NORTE!AL191="","*",SP_NORTE!AL191)</f>
        <v>ZCV-ZCT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>
        <f>IF(SP_NORTE!B192="","*",SP_NORTE!B192)</f>
        <v>46067</v>
      </c>
      <c r="B154" s="83" t="str">
        <f>IF(SP_NORTE!W192="","*",SP_NORTE!W192)</f>
        <v>*</v>
      </c>
      <c r="C154" s="83" t="str">
        <f>IF(SP_NORTE!R192="","*",SP_NORTE!R192)</f>
        <v>SP NORTE</v>
      </c>
      <c r="D154" s="83" t="str">
        <f>IF(SP_NORTE!S192="","*",SP_NORTE!S192)</f>
        <v>ZRX-ZTI</v>
      </c>
      <c r="E154" s="83" t="str">
        <f>IF(SP_NORTE!D192="","*",SP_NORTE!D192)</f>
        <v>V83</v>
      </c>
      <c r="F154" s="83" t="str">
        <f>IF(SP_NORTE!G192="","*",SP_NORTE!G192)</f>
        <v>ZIQ2</v>
      </c>
      <c r="G154" s="83" t="str">
        <f>IF(SP_NORTE!L192="","*",SP_NORTE!L192)</f>
        <v>ZRQ-ZQX</v>
      </c>
      <c r="H154" s="116">
        <f>IF(SP_NORTE!J192="","*",SP_NORTE!J192)</f>
        <v>139.19999999999999</v>
      </c>
      <c r="I154" s="113">
        <f>IF(SP_NORTE!N192="","*",SP_NORTE!N192)</f>
        <v>0.33333333333333331</v>
      </c>
      <c r="J154" s="113">
        <f>IF(SP_NORTE!O192="","*",SP_NORTE!O192)</f>
        <v>8.3333333333333329E-2</v>
      </c>
      <c r="K154" s="83" t="str">
        <f>IF(SP_NORTE!AJ192="","*",SP_NORTE!AJ192)</f>
        <v>ZIQ2</v>
      </c>
      <c r="L154" s="83" t="str">
        <f>IF(SP_NORTE!AL192="","*",SP_NORTE!AL192)</f>
        <v>ZRQ-ZQX</v>
      </c>
      <c r="M154" s="83">
        <f>IF(SP_NORTE!AO192="","*",SP_NORTE!AO192)</f>
        <v>139.19999999999999</v>
      </c>
      <c r="N154" s="83" t="str">
        <f>IF(SP_NORTE!AL192="","*",SP_NORTE!AL192)</f>
        <v>ZRQ-ZQX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>
        <f>IF(SP_NORTE!B195="","*",SP_NORTE!B195)</f>
        <v>46068</v>
      </c>
      <c r="B157" s="83" t="str">
        <f>IF(SP_NORTE!W195="","*",SP_NORTE!W195)</f>
        <v>Contrato</v>
      </c>
      <c r="C157" s="83" t="str">
        <f>IF(SP_NORTE!R195="","*",SP_NORTE!R195)</f>
        <v>SP NORTE</v>
      </c>
      <c r="D157" s="83" t="str">
        <f>IF(SP_NORTE!S195="","*",SP_NORTE!S195)</f>
        <v>TMI-ZEB</v>
      </c>
      <c r="E157" s="83" t="str">
        <f>IF(SP_NORTE!D195="","*",SP_NORTE!D195)</f>
        <v>V87</v>
      </c>
      <c r="F157" s="83" t="str">
        <f>IF(SP_NORTE!G195="","*",SP_NORTE!G195)</f>
        <v>ZDP2</v>
      </c>
      <c r="G157" s="83" t="str">
        <f>IF(SP_NORTE!L195="","*",SP_NORTE!L195)</f>
        <v>ZGI-ZFN</v>
      </c>
      <c r="H157" s="116">
        <f>IF(SP_NORTE!J195="","*",SP_NORTE!J195)</f>
        <v>326.10000000000002</v>
      </c>
      <c r="I157" s="113">
        <f>IF(SP_NORTE!N195="","*",SP_NORTE!N195)</f>
        <v>0.375</v>
      </c>
      <c r="J157" s="113">
        <f>IF(SP_NORTE!O195="","*",SP_NORTE!O195)</f>
        <v>8.3333333333333329E-2</v>
      </c>
      <c r="K157" s="83" t="str">
        <f>IF(SP_NORTE!AJ195="","*",SP_NORTE!AJ195)</f>
        <v>ZDP2</v>
      </c>
      <c r="L157" s="83" t="str">
        <f>IF(SP_NORTE!AL195="","*",SP_NORTE!AL195)</f>
        <v>ZGI-ZFN</v>
      </c>
      <c r="M157" s="83">
        <f>IF(SP_NORTE!AO195="","*",SP_NORTE!AO195)</f>
        <v>326.10000000000002</v>
      </c>
      <c r="N157" s="83" t="str">
        <f>IF(SP_NORTE!AL195="","*",SP_NORTE!AL195)</f>
        <v>ZGI-ZFN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>
        <f>IF(SP_NORTE!B196="","*",SP_NORTE!B196)</f>
        <v>46068</v>
      </c>
      <c r="B158" s="83" t="str">
        <f>IF(SP_NORTE!W196="","*",SP_NORTE!W196)</f>
        <v>*</v>
      </c>
      <c r="C158" s="83" t="str">
        <f>IF(SP_NORTE!R196="","*",SP_NORTE!R196)</f>
        <v>SP NORTE</v>
      </c>
      <c r="D158" s="83" t="str">
        <f>IF(SP_NORTE!S196="","*",SP_NORTE!S196)</f>
        <v>ZEB-ZCZ</v>
      </c>
      <c r="E158" s="83" t="str">
        <f>IF(SP_NORTE!D196="","*",SP_NORTE!D196)</f>
        <v>V88</v>
      </c>
      <c r="F158" s="83" t="str">
        <f>IF(SP_NORTE!G196="","*",SP_NORTE!G196)</f>
        <v>ZPN2</v>
      </c>
      <c r="G158" s="83" t="str">
        <f>IF(SP_NORTE!L196="","*",SP_NORTE!L196)</f>
        <v>ZCV-ZCT</v>
      </c>
      <c r="H158" s="116">
        <f>IF(SP_NORTE!J196="","*",SP_NORTE!J196)</f>
        <v>153.80000000000001</v>
      </c>
      <c r="I158" s="113">
        <f>IF(SP_NORTE!N196="","*",SP_NORTE!N196)</f>
        <v>0.375</v>
      </c>
      <c r="J158" s="113">
        <f>IF(SP_NORTE!O196="","*",SP_NORTE!O196)</f>
        <v>8.3333333333333329E-2</v>
      </c>
      <c r="K158" s="83" t="str">
        <f>IF(SP_NORTE!AJ196="","*",SP_NORTE!AJ196)</f>
        <v>ZPN2</v>
      </c>
      <c r="L158" s="83" t="str">
        <f>IF(SP_NORTE!AL196="","*",SP_NORTE!AL196)</f>
        <v>ZCV-ZCT</v>
      </c>
      <c r="M158" s="83">
        <f>IF(SP_NORTE!AO196="","*",SP_NORTE!AO196)</f>
        <v>153.80000000000001</v>
      </c>
      <c r="N158" s="83" t="str">
        <f>IF(SP_NORTE!AL196="","*",SP_NORTE!AL196)</f>
        <v>ZCV-ZCT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>
        <f>IF(SP_NORTE!B197="","*",SP_NORTE!B197)</f>
        <v>46068</v>
      </c>
      <c r="B159" s="83" t="str">
        <f>IF(SP_NORTE!W197="","*",SP_NORTE!W197)</f>
        <v>*</v>
      </c>
      <c r="C159" s="83" t="str">
        <f>IF(SP_NORTE!R197="","*",SP_NORTE!R197)</f>
        <v>SP NORTE</v>
      </c>
      <c r="D159" s="83" t="str">
        <f>IF(SP_NORTE!S197="","*",SP_NORTE!S197)</f>
        <v>ZRX-ZTI</v>
      </c>
      <c r="E159" s="83" t="str">
        <f>IF(SP_NORTE!D197="","*",SP_NORTE!D197)</f>
        <v>V83</v>
      </c>
      <c r="F159" s="83" t="str">
        <f>IF(SP_NORTE!G197="","*",SP_NORTE!G197)</f>
        <v>ZIQ2</v>
      </c>
      <c r="G159" s="83" t="str">
        <f>IF(SP_NORTE!L197="","*",SP_NORTE!L197)</f>
        <v>ZRQ-ZQX</v>
      </c>
      <c r="H159" s="116">
        <f>IF(SP_NORTE!J197="","*",SP_NORTE!J197)</f>
        <v>139.19999999999999</v>
      </c>
      <c r="I159" s="113">
        <f>IF(SP_NORTE!N197="","*",SP_NORTE!N197)</f>
        <v>0.33333333333333331</v>
      </c>
      <c r="J159" s="113">
        <f>IF(SP_NORTE!O197="","*",SP_NORTE!O197)</f>
        <v>8.3333333333333329E-2</v>
      </c>
      <c r="K159" s="83" t="str">
        <f>IF(SP_NORTE!AJ197="","*",SP_NORTE!AJ197)</f>
        <v>ZIQ2</v>
      </c>
      <c r="L159" s="83" t="str">
        <f>IF(SP_NORTE!AL197="","*",SP_NORTE!AL197)</f>
        <v>ZRQ-ZQX</v>
      </c>
      <c r="M159" s="83">
        <f>IF(SP_NORTE!AO197="","*",SP_NORTE!AO197)</f>
        <v>139.19999999999999</v>
      </c>
      <c r="N159" s="83" t="str">
        <f>IF(SP_NORTE!AL197="","*",SP_NORTE!AL197)</f>
        <v>ZRQ-ZQX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>
        <f>IF(SP_NORTE!B202="","*",SP_NORTE!B202)</f>
        <v>46069</v>
      </c>
      <c r="B164" s="83" t="str">
        <f>IF(SP_NORTE!W202="","*",SP_NORTE!W202)</f>
        <v>Contrato</v>
      </c>
      <c r="C164" s="83" t="str">
        <f>IF(SP_NORTE!R202="","*",SP_NORTE!R202)</f>
        <v>SP NORTE</v>
      </c>
      <c r="D164" s="83" t="str">
        <f>IF(SP_NORTE!S202="","*",SP_NORTE!S202)</f>
        <v>TMI-ZEB</v>
      </c>
      <c r="E164" s="83" t="str">
        <f>IF(SP_NORTE!D202="","*",SP_NORTE!D202)</f>
        <v>V87</v>
      </c>
      <c r="F164" s="83" t="str">
        <f>IF(SP_NORTE!G202="","*",SP_NORTE!G202)</f>
        <v>ZDP2</v>
      </c>
      <c r="G164" s="83" t="str">
        <f>IF(SP_NORTE!L202="","*",SP_NORTE!L202)</f>
        <v>ZGI-ZFN</v>
      </c>
      <c r="H164" s="116">
        <f>IF(SP_NORTE!J202="","*",SP_NORTE!J202)</f>
        <v>326.10000000000002</v>
      </c>
      <c r="I164" s="113">
        <f>IF(SP_NORTE!N202="","*",SP_NORTE!N202)</f>
        <v>0.375</v>
      </c>
      <c r="J164" s="113">
        <f>IF(SP_NORTE!O202="","*",SP_NORTE!O202)</f>
        <v>8.3333333333333329E-2</v>
      </c>
      <c r="K164" s="83" t="str">
        <f>IF(SP_NORTE!AJ202="","*",SP_NORTE!AJ202)</f>
        <v>ZDP2</v>
      </c>
      <c r="L164" s="83" t="str">
        <f>IF(SP_NORTE!AL202="","*",SP_NORTE!AL202)</f>
        <v>ZGI-ZFN</v>
      </c>
      <c r="M164" s="83">
        <f>IF(SP_NORTE!AO202="","*",SP_NORTE!AO202)</f>
        <v>326.10000000000002</v>
      </c>
      <c r="N164" s="83" t="str">
        <f>IF(SP_NORTE!AL202="","*",SP_NORTE!AL202)</f>
        <v>ZGI-ZFN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>
        <f>IF(SP_NORTE!B205="","*",SP_NORTE!B205)</f>
        <v>46069</v>
      </c>
      <c r="B167" s="83" t="str">
        <f>IF(SP_NORTE!W205="","*",SP_NORTE!W205)</f>
        <v>*</v>
      </c>
      <c r="C167" s="83" t="str">
        <f>IF(SP_NORTE!R205="","*",SP_NORTE!R205)</f>
        <v>SP NORTE</v>
      </c>
      <c r="D167" s="83" t="str">
        <f>IF(SP_NORTE!S205="","*",SP_NORTE!S205)</f>
        <v>ZEB-ZCZ</v>
      </c>
      <c r="E167" s="83" t="str">
        <f>IF(SP_NORTE!D205="","*",SP_NORTE!D205)</f>
        <v>V88</v>
      </c>
      <c r="F167" s="83" t="str">
        <f>IF(SP_NORTE!G205="","*",SP_NORTE!G205)</f>
        <v>ZPN2</v>
      </c>
      <c r="G167" s="83" t="str">
        <f>IF(SP_NORTE!L205="","*",SP_NORTE!L205)</f>
        <v>ZCV-ZCT</v>
      </c>
      <c r="H167" s="116">
        <f>IF(SP_NORTE!J205="","*",SP_NORTE!J205)</f>
        <v>153.80000000000001</v>
      </c>
      <c r="I167" s="113">
        <f>IF(SP_NORTE!N205="","*",SP_NORTE!N205)</f>
        <v>0.375</v>
      </c>
      <c r="J167" s="113">
        <f>IF(SP_NORTE!O205="","*",SP_NORTE!O205)</f>
        <v>8.3333333333333329E-2</v>
      </c>
      <c r="K167" s="83" t="str">
        <f>IF(SP_NORTE!AJ205="","*",SP_NORTE!AJ205)</f>
        <v>ZPN2</v>
      </c>
      <c r="L167" s="83" t="str">
        <f>IF(SP_NORTE!AL205="","*",SP_NORTE!AL205)</f>
        <v>ZCV-ZCT</v>
      </c>
      <c r="M167" s="83">
        <f>IF(SP_NORTE!AO205="","*",SP_NORTE!AO205)</f>
        <v>153.80000000000001</v>
      </c>
      <c r="N167" s="83" t="str">
        <f>IF(SP_NORTE!AL205="","*",SP_NORTE!AL205)</f>
        <v>ZCV-ZCT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>
        <f>IF(SP_NORTE!B208="","*",SP_NORTE!B208)</f>
        <v>46069</v>
      </c>
      <c r="B170" s="83" t="str">
        <f>IF(SP_NORTE!W208="","*",SP_NORTE!W208)</f>
        <v>*</v>
      </c>
      <c r="C170" s="83" t="str">
        <f>IF(SP_NORTE!R208="","*",SP_NORTE!R208)</f>
        <v>SP NORTE</v>
      </c>
      <c r="D170" s="83" t="str">
        <f>IF(SP_NORTE!S208="","*",SP_NORTE!S208)</f>
        <v>ZRX-ZTI</v>
      </c>
      <c r="E170" s="83" t="str">
        <f>IF(SP_NORTE!D208="","*",SP_NORTE!D208)</f>
        <v>V83</v>
      </c>
      <c r="F170" s="83" t="str">
        <f>IF(SP_NORTE!G208="","*",SP_NORTE!G208)</f>
        <v>ZIQ2</v>
      </c>
      <c r="G170" s="83" t="str">
        <f>IF(SP_NORTE!L208="","*",SP_NORTE!L208)</f>
        <v>ZRQ-ZQX</v>
      </c>
      <c r="H170" s="116">
        <f>IF(SP_NORTE!J208="","*",SP_NORTE!J208)</f>
        <v>139.19999999999999</v>
      </c>
      <c r="I170" s="113">
        <f>IF(SP_NORTE!N208="","*",SP_NORTE!N208)</f>
        <v>0.33333333333333331</v>
      </c>
      <c r="J170" s="113">
        <f>IF(SP_NORTE!O208="","*",SP_NORTE!O208)</f>
        <v>8.3333333333333329E-2</v>
      </c>
      <c r="K170" s="83" t="str">
        <f>IF(SP_NORTE!AJ208="","*",SP_NORTE!AJ208)</f>
        <v>ZIQ2</v>
      </c>
      <c r="L170" s="83" t="str">
        <f>IF(SP_NORTE!AL208="","*",SP_NORTE!AL208)</f>
        <v>ZRQ-ZQX</v>
      </c>
      <c r="M170" s="83">
        <f>IF(SP_NORTE!AO208="","*",SP_NORTE!AO208)</f>
        <v>139.19999999999999</v>
      </c>
      <c r="N170" s="83" t="str">
        <f>IF(SP_NORTE!AL208="","*",SP_NORTE!AL208)</f>
        <v>ZRQ-ZQX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2026-02-13T11:16:55Z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