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32" documentId="8_{B6337239-1A00-434D-AAD0-422EA1FEB5AE}" xr6:coauthVersionLast="47" xr6:coauthVersionMax="47" xr10:uidLastSave="{50C07F85-5B46-4B5D-BB79-20AD2E0EB763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<sst xmlns="http://schemas.openxmlformats.org/spreadsheetml/2006/main" count="5043" uniqueCount="1481">
  <si>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</si>
  <si>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</si>
  <si>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</si>
  <si>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</si>
  <si>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</si>
  <si>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</si>
  <si>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</si>
  <si>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</si>
  <si>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</si>
  <si>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</si>
  <si>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</si>
  <si>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</si>
  <si>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</si>
  <si>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</si>
  <si>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</si>
  <si>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</si>
  <si>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</si>
  <si>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</si>
  <si>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</si>
  <si>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</si>
  <si>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</si>
  <si>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</si>
  <si>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</si>
  <si>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</si>
  <si>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</si>
  <si>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</si>
  <si>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</si>
  <si>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</si>
  <si>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</si>
  <si>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</si>
  <si>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</si>
  <si>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</si>
  <si>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</si>
  <si>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</si>
  <si>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</si>
  <si>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</si>
  <si>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</si>
  <si>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</si>
  <si>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</si>
  <si>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</si>
  <si>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</si>
  <si>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</si>
  <si>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</si>
  <si>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</si>
  <si>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</si>
  <si>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</si>
  <si>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</si>
  <si>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</si>
  <si>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</si>
  <si>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</si>
  <si>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</si>
  <si>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</si>
  <si>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</si>
  <si>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</si>
  <si>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</si>
  <si>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</si>
  <si>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</si>
  <si>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</si>
  <si>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</si>
  <si>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</si>
  <si>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</si>
  <si>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</si>
  <si>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</si>
  <si>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</si>
  <si>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</si>
  <si>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</si>
  <si>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</si>
  <si>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</si>
  <si>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</si>
  <si>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</si>
  <si>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</si>
  <si>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</si>
  <si>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</si>
  <si>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</si>
  <si>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</si>
  <si>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</si>
  <si>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</si>
  <si>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</si>
  <si>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</si>
  <si>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</si>
  <si>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</si>
  <si>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</si>
  <si>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</si>
  <si>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</si>
  <si>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</si>
  <si>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</si>
  <si>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</si>
  <si>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</si>
  <si>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</si>
  <si>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</si>
  <si>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</si>
  <si>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</si>
  <si>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</si>
  <si>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</si>
  <si>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</si>
  <si>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</si>
  <si>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</si>
  <si>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</si>
  <si>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</si>
  <si>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</si>
  <si>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</si>
  <si>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</si>
  <si>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</si>
  <si>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</si>
  <si>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</si>
  <si>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</si>
  <si>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</si>
  <si>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</si>
  <si>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</si>
  <si>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</si>
  <si>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</si>
  <si>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</si>
  <si>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</si>
  <si>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</si>
  <si>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</si>
  <si>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</si>
  <si>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</si>
  <si>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</si>
  <si>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</si>
  <si>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</si>
  <si>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</si>
  <si>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</si>
  <si>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</si>
  <si>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</si>
  <si>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</si>
  <si>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</si>
  <si>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</si>
  <si>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</si>
  <si>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</si>
  <si>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</si>
  <si>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</si>
  <si>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</si>
  <si>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</si>
  <si>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</si>
  <si>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</si>
  <si>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</si>
  <si>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</si>
  <si>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</si>
  <si>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</si>
  <si>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</si>
  <si>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</si>
  <si>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</si>
  <si>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</si>
  <si>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</si>
  <si>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</si>
  <si>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</si>
  <si>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</si>
  <si>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</si>
  <si>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</si>
  <si>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</si>
  <si>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</si>
  <si>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</si>
  <si>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</si>
  <si>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</si>
  <si>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</si>
  <si>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</si>
  <si>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</si>
  <si>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</si>
  <si>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</si>
  <si>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</si>
  <si>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</si>
  <si>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</si>
  <si>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</si>
  <si>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</si>
  <si>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</si>
  <si>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</si>
  <si>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</si>
  <si>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</si>
  <si>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</si>
  <si>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</si>
  <si>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</si>
  <si>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</si>
  <si>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</si>
  <si>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</si>
  <si>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</si>
  <si>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</si>
  <si>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</si>
  <si>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</si>
  <si>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</si>
  <si>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</si>
  <si>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</si>
  <si>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</si>
  <si>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</si>
  <si>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</si>
  <si>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</si>
  <si>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</si>
  <si>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</si>
  <si>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</si>
  <si>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</si>
  <si>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</si>
  <si>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</si>
  <si>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</si>
  <si>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</si>
  <si>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</si>
  <si>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</si>
  <si>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</si>
  <si>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</si>
  <si>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</si>
  <si>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</si>
  <si>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</si>
  <si>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</si>
  <si>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</si>
  <si>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</si>
  <si>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</si>
  <si>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</si>
  <si>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</si>
  <si>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</si>
  <si>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</si>
  <si>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</si>
  <si>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</si>
  <si>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</si>
  <si>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</si>
  <si>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</si>
  <si>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</si>
  <si>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</si>
  <si>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</si>
  <si>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</si>
  <si>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</si>
  <si>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</si>
  <si>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</si>
  <si>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</si>
  <si>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</si>
  <si>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</si>
  <si>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</si>
  <si>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</si>
  <si>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</si>
  <si>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</si>
  <si>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</si>
  <si>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</si>
  <si>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</si>
  <si>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</si>
  <si>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</si>
  <si>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</si>
  <si>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</si>
  <si>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</si>
  <si>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</si>
  <si>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</si>
  <si>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</si>
  <si>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</si>
  <si>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</si>
  <si>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</si>
  <si>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</si>
  <si>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</si>
  <si>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</si>
  <si>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</si>
  <si>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</si>
  <si>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</si>
  <si>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</si>
  <si>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</si>
  <si>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</si>
  <si>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</si>
  <si>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</si>
  <si>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</si>
  <si>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</si>
  <si>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</si>
  <si>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</si>
  <si>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</si>
  <si>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</si>
  <si>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</si>
  <si>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</si>
  <si>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</si>
  <si>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</si>
  <si>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</si>
  <si>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</si>
  <si>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</si>
  <si>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</si>
  <si>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</si>
  <si>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</si>
  <si>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</si>
  <si>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</si>
  <si>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</si>
  <si>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</si>
  <si>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</si>
  <si>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</si>
  <si>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</si>
  <si>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</si>
  <si>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</si>
  <si>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</si>
  <si>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</si>
  <si>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</si>
  <si>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</si>
  <si>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</si>
  <si>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</si>
  <si>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</si>
  <si>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</si>
  <si>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</si>
  <si>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</si>
  <si>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</si>
  <si>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</si>
  <si>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</si>
  <si>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</si>
  <si>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</si>
  <si>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</si>
  <si>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</si>
  <si>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</si>
  <si>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</si>
  <si>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</si>
  <si>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</si>
  <si>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</si>
  <si>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</si>
  <si>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</si>
  <si>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</si>
  <si>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</si>
  <si>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</si>
  <si>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</si>
  <si>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</si>
  <si>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</si>
  <si>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</si>
  <si>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</si>
  <si>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</si>
  <si>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</si>
  <si>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</si>
  <si>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</si>
  <si>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</si>
  <si>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</si>
  <si>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</si>
  <si>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</si>
  <si>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</si>
  <si>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</si>
  <si>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</si>
  <si>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</si>
  <si>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</si>
  <si>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</si>
  <si>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</si>
  <si>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</si>
  <si>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</si>
  <si>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</si>
  <si>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</si>
  <si>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</si>
  <si>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</si>
  <si>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</si>
  <si>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</si>
  <si>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</si>
  <si>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</si>
  <si>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</si>
  <si>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</si>
  <si>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</si>
  <si>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</si>
  <si>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</si>
  <si>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</si>
  <si>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</si>
  <si>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</si>
  <si>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</si>
  <si>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</si>
  <si>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</si>
  <si>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</si>
  <si>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</si>
  <si>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</si>
  <si>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</si>
  <si>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</si>
  <si>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</si>
  <si>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</si>
  <si>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</si>
  <si>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</si>
  <si>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</si>
  <si>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</si>
  <si>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</si>
  <si>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</si>
  <si>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</si>
  <si>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</si>
  <si>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</si>
  <si>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</si>
  <si>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</si>
  <si>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</si>
  <si>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</si>
  <si>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</si>
  <si>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</si>
  <si>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</si>
  <si>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</si>
  <si>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</si>
  <si>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</si>
  <si>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</si>
  <si>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</si>
  <si>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</si>
  <si>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</si>
  <si>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</si>
  <si>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</si>
  <si>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</si>
  <si>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</si>
  <si>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</si>
  <si>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</si>
  <si>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</si>
  <si>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</si>
  <si>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</si>
  <si>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</si>
  <si>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</si>
  <si>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</si>
  <si>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</si>
  <si>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</si>
  <si>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</si>
  <si>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</si>
  <si>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</si>
  <si>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</si>
  <si>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</si>
  <si>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</si>
  <si>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</si>
  <si>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</si>
  <si>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</si>
  <si>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</si>
  <si>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</si>
  <si>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</si>
  <si>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</si>
  <si>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</si>
  <si>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</si>
  <si>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</si>
  <si>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</si>
  <si>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</si>
  <si>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</si>
  <si>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</si>
  <si>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</si>
  <si>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</si>
  <si>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</si>
  <si>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</si>
  <si>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</si>
  <si>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</si>
  <si>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</si>
  <si>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</si>
  <si>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</si>
  <si>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</si>
  <si>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</si>
  <si>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</si>
  <si>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</si>
  <si>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</si>
  <si>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</si>
  <si>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</si>
  <si>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</si>
  <si>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</si>
  <si>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</si>
  <si>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</si>
  <si>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</si>
  <si>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</si>
  <si>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</si>
  <si>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</si>
  <si>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</si>
  <si>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</si>
  <si>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</si>
  <si>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</si>
  <si>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</si>
  <si>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</si>
  <si>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</si>
  <si>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</si>
  <si>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</si>
  <si>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</si>
  <si>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</si>
  <si>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</si>
  <si>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</si>
  <si>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</si>
  <si>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</si>
  <si>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</si>
  <si>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</si>
  <si>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</si>
  <si>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</si>
  <si>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</si>
  <si>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</si>
  <si>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</si>
  <si>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</si>
  <si>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</si>
  <si>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</si>
  <si>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</si>
  <si>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</si>
  <si>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</si>
  <si>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</si>
  <si>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</si>
  <si>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</si>
  <si>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</si>
  <si>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</si>
  <si>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</si>
  <si>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</si>
  <si>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</si>
  <si>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</si>
  <si>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</si>
  <si>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</si>
  <si>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</si>
  <si>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</si>
  <si>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</si>
  <si>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</si>
  <si>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</si>
  <si>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</si>
  <si>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</si>
  <si>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</si>
  <si>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</si>
  <si>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</si>
  <si>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</si>
  <si>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</si>
  <si>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</si>
  <si>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</si>
  <si>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</si>
  <si>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</si>
  <si>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</si>
  <si>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</si>
  <si>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</si>
  <si>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</si>
  <si>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</si>
  <si>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</si>
  <si>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</si>
  <si>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</si>
  <si>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</si>
  <si>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</si>
  <si>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</si>
  <si>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</si>
  <si>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</si>
  <si>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</si>
  <si>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</si>
  <si>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</si>
  <si>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</si>
  <si>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</si>
  <si>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</si>
  <si>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</si>
  <si>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</si>
  <si>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</si>
  <si>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</si>
  <si>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</si>
  <si>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</si>
  <si>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</si>
  <si>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</si>
  <si>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</si>
  <si>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</si>
  <si>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</si>
  <si>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</si>
  <si>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</si>
  <si>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</si>
  <si>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</si>
  <si>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</si>
  <si>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</si>
  <si>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</si>
  <si>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</si>
  <si>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</si>
  <si>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</si>
  <si>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</si>
  <si>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</si>
  <si>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</si>
  <si>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</si>
  <si>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</si>
  <si>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</si>
  <si>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</si>
  <si>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</si>
  <si>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</si>
  <si>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</si>
  <si>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</si>
  <si>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</si>
  <si>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</si>
  <si>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</si>
  <si>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</si>
  <si>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</si>
  <si>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</si>
  <si>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</si>
  <si>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</si>
  <si>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</si>
  <si>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</si>
  <si>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</si>
  <si>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</si>
  <si>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</si>
  <si>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</si>
  <si>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</si>
  <si>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</si>
  <si>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</si>
  <si>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</si>
  <si>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</si>
  <si>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</si>
  <si>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</si>
  <si>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</si>
  <si>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</si>
  <si>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</si>
  <si>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</si>
  <si>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</si>
  <si>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</si>
  <si>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</si>
  <si>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</si>
  <si>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</si>
  <si>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</si>
  <si>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</si>
  <si>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</si>
  <si>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</si>
  <si>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</si>
  <si>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</si>
  <si>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</si>
  <si>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</si>
  <si>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</si>
  <si>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</si>
  <si>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</si>
  <si>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</si>
  <si>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</si>
  <si>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</si>
  <si>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</si>
  <si>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</si>
  <si>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</si>
  <si>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</si>
  <si>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</si>
  <si>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</si>
  <si>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</si>
  <si>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</si>
  <si>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</si>
  <si>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</si>
  <si>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</si>
  <si>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</si>
  <si>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</si>
  <si>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</si>
  <si>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</si>
  <si>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</si>
  <si>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</si>
  <si>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</si>
  <si>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</si>
  <si>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</si>
  <si>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</si>
  <si>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</si>
  <si>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</si>
  <si>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</si>
  <si>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</si>
  <si>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</si>
  <si>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</si>
  <si>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</si>
  <si>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</si>
  <si>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</si>
  <si>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</si>
  <si>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</si>
  <si>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</si>
  <si>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</si>
  <si>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</si>
  <si>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</si>
  <si>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</si>
  <si>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</si>
  <si>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</si>
  <si>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</si>
  <si>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</si>
  <si>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</si>
  <si>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</si>
  <si>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</si>
  <si>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</si>
  <si>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</si>
  <si>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</si>
  <si>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</si>
  <si>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</si>
  <si>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</si>
  <si>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</si>
  <si>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</si>
  <si>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</si>
  <si>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</si>
  <si>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</si>
  <si>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</si>
  <si>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</si>
  <si>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</si>
  <si>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</si>
  <si>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</si>
  <si>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</si>
  <si>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</si>
  <si>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</si>
  <si>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</si>
  <si>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</si>
  <si>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</si>
  <si>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</si>
  <si>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</si>
  <si>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</si>
  <si>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</si>
  <si>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</si>
  <si>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</si>
  <si>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</si>
  <si>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</si>
  <si>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</si>
  <si>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</si>
  <si>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</si>
  <si>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</si>
  <si>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</si>
  <si>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</si>
  <si>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</si>
  <si>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</si>
  <si>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</si>
  <si>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</si>
  <si>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</si>
  <si>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</si>
  <si>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</si>
  <si>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</si>
  <si>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</si>
  <si>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</si>
  <si>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</si>
  <si>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</si>
  <si>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</si>
  <si>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</si>
  <si>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</si>
  <si>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</si>
  <si>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</si>
  <si>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</si>
  <si>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</si>
  <si>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</si>
  <si>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</si>
  <si>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</si>
  <si>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</si>
  <si>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</si>
  <si>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</si>
  <si>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</si>
  <si>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</si>
  <si>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</si>
  <si>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</si>
  <si>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</si>
  <si>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</si>
  <si>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</si>
  <si>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</si>
  <si>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</si>
  <si>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</si>
  <si>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</si>
  <si>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</si>
  <si>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</si>
  <si>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</si>
  <si>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</si>
  <si>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</si>
  <si>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</si>
  <si>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</si>
  <si>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</si>
  <si>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</si>
  <si>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</si>
  <si>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</si>
  <si>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</si>
  <si>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</si>
  <si>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</si>
  <si>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</si>
  <si>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</si>
  <si>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</si>
  <si>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</si>
  <si>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</si>
  <si>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</si>
  <si>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</si>
  <si>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</si>
  <si>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</si>
  <si>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</si>
  <si>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</si>
  <si>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</si>
  <si>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</si>
  <si>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</si>
  <si>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</si>
  <si>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</si>
  <si>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</si>
  <si>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</si>
  <si>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</si>
  <si>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</si>
  <si>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</si>
  <si>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</si>
  <si>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</si>
  <si>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</si>
  <si>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</si>
  <si>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</si>
  <si>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</si>
  <si>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</si>
  <si>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</si>
  <si>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</si>
  <si>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</si>
  <si>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</si>
  <si>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</si>
  <si>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</si>
  <si>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</si>
  <si>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</si>
  <si>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</si>
  <si>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</si>
  <si>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</si>
  <si>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</si>
  <si>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</si>
  <si>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</si>
  <si>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</si>
  <si>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</si>
  <si>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</si>
  <si>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</si>
  <si>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</si>
  <si>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</si>
  <si>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</si>
  <si>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</si>
  <si>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</si>
  <si>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</si>
  <si>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</si>
  <si>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</si>
  <si>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</si>
  <si>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</si>
  <si>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</si>
  <si>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</si>
  <si>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</si>
  <si>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</si>
  <si>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</si>
  <si>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</si>
  <si>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</si>
  <si>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</si>
  <si>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</si>
  <si>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</si>
  <si>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</si>
  <si>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</si>
  <si>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</si>
  <si>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</si>
  <si>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</si>
  <si>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</si>
  <si>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</si>
  <si>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</si>
  <si>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</si>
  <si>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</si>
  <si>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</si>
  <si>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</si>
  <si>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</si>
  <si>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</si>
  <si>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</si>
  <si>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</si>
  <si>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</si>
  <si>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</si>
  <si>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</si>
  <si>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</si>
  <si>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</si>
  <si>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</si>
  <si>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</si>
  <si>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</si>
  <si>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</si>
  <si>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</si>
  <si>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</si>
  <si>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</si>
  <si>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</si>
  <si>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</si>
  <si>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</si>
  <si>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</si>
  <si>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</si>
  <si>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</si>
  <si>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</si>
  <si>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</si>
  <si>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</si>
  <si>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</si>
  <si>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</si>
  <si>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</si>
  <si>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</si>
  <si>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</si>
  <si>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</si>
  <si>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</si>
  <si>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</si>
  <si>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</si>
  <si>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</si>
  <si>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</si>
  <si>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</si>
  <si>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</si>
  <si>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</si>
  <si>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</si>
  <si>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</si>
  <si>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</si>
  <si>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</si>
  <si>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</si>
  <si>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</si>
  <si>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</si>
  <si>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</si>
  <si>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</si>
  <si>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</si>
  <si>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</si>
  <si>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</si>
  <si>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</si>
  <si>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</si>
  <si>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</si>
  <si>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</si>
  <si>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</si>
  <si>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</si>
  <si>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</si>
  <si>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</si>
  <si>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</si>
  <si>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</si>
  <si>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</si>
  <si>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</si>
  <si>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</si>
  <si>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</si>
  <si>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</si>
  <si>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</si>
  <si>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</si>
  <si>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</si>
  <si>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</si>
  <si>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</si>
  <si>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</si>
  <si>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</si>
  <si>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</si>
  <si>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</si>
  <si>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</si>
  <si>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</si>
  <si>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</si>
  <si>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</si>
  <si>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</si>
  <si>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</si>
  <si>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</si>
  <si>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</si>
  <si>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</si>
  <si>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</si>
  <si>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</si>
  <si>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</si>
  <si>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</si>
  <si>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</si>
  <si>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</si>
  <si>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</si>
  <si>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</si>
  <si>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</si>
  <si>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</si>
  <si>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</si>
  <si>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</si>
  <si>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</si>
  <si>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</si>
  <si>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</si>
  <si>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</si>
  <si>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</si>
  <si>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</si>
  <si>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</si>
  <si>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</si>
  <si>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</si>
  <si>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</si>
  <si>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</si>
  <si>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</si>
  <si>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</si>
  <si>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</si>
  <si>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</si>
  <si>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</si>
  <si>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</si>
  <si>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</si>
  <si>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</si>
  <si>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</si>
  <si>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</si>
  <si>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</si>
  <si>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</si>
  <si>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</si>
  <si>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</si>
  <si>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</si>
  <si>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</si>
  <si>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</si>
  <si>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</si>
  <si>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</si>
  <si>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</si>
  <si>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</si>
  <si>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</si>
  <si>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</si>
  <si>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</si>
  <si>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</si>
  <si>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</si>
  <si>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</si>
  <si>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</si>
  <si>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</si>
  <si>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</si>
  <si>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</si>
  <si>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</si>
  <si>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</si>
  <si>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</si>
  <si>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</si>
  <si>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</si>
  <si>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</si>
  <si>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</si>
  <si>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</si>
  <si>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</si>
  <si>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</si>
  <si>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</si>
  <si>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</si>
  <si>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</si>
  <si>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</si>
  <si>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</si>
  <si>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</si>
  <si>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</si>
  <si>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</si>
  <si>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</si>
  <si>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</si>
  <si>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</si>
  <si>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</si>
  <si>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</si>
  <si>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</si>
  <si>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</si>
  <si>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</si>
  <si>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</si>
  <si>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</si>
  <si>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</si>
  <si>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</si>
  <si>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</si>
  <si>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</si>
  <si>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</si>
  <si>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</si>
  <si>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</si>
  <si>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</si>
  <si>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</si>
  <si>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</si>
  <si>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</si>
  <si>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</si>
  <si>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</si>
  <si>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</si>
  <si>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</si>
  <si>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</si>
  <si>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</si>
  <si>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</si>
  <si>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</si>
  <si>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</si>
  <si>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</si>
  <si>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</si>
  <si>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</si>
  <si>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</si>
  <si>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</si>
  <si>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</si>
  <si>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</si>
  <si>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</si>
  <si>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</si>
  <si>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</si>
  <si>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</si>
  <si>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</si>
  <si>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</si>
  <si>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</si>
  <si>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</si>
  <si>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</si>
  <si>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</si>
  <si>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</si>
  <si>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</si>
  <si>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</si>
  <si>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</si>
  <si>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</si>
  <si>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</si>
  <si>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</si>
  <si>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</si>
  <si>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</si>
  <si>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</si>
  <si>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</si>
  <si>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</si>
  <si>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</si>
  <si>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</si>
  <si>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</si>
  <si>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</si>
  <si>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</si>
  <si>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</si>
  <si>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</si>
  <si>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</si>
  <si>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</si>
  <si>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</si>
  <si>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</si>
  <si>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</si>
  <si>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</si>
  <si>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</si>
  <si>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</si>
  <si>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</si>
  <si>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</si>
  <si>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</si>
  <si>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</si>
  <si>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</si>
  <si>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</si>
  <si>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</si>
  <si>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</si>
  <si>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</si>
  <si>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</si>
  <si>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</si>
  <si>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</si>
  <si>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</si>
  <si>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</si>
  <si>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</si>
  <si>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</si>
  <si>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</si>
  <si>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</si>
  <si>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</si>
  <si>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</si>
  <si>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</si>
  <si>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</si>
  <si>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</si>
  <si>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</si>
  <si>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</si>
  <si>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</si>
  <si>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</si>
  <si>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</si>
  <si>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</si>
  <si>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</si>
  <si>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</si>
  <si>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</si>
  <si>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</si>
  <si>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</si>
  <si>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</si>
  <si>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</si>
  <si>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</si>
  <si>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</si>
  <si>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</si>
  <si>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</si>
  <si>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</si>
  <si>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</si>
  <si>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</si>
  <si>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</si>
  <si>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</si>
  <si>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</si>
  <si>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</si>
  <si>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</si>
  <si>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</si>
  <si>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</si>
  <si>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</si>
  <si>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</si>
  <si>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</si>
  <si>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</si>
  <si>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</si>
  <si>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</si>
  <si>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</si>
  <si>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</si>
  <si>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</si>
  <si>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</si>
  <si>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</si>
  <si>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</si>
  <si>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</si>
  <si>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</si>
  <si>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</si>
  <si>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</si>
  <si>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</si>
  <si>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</si>
  <si>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</si>
  <si>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</si>
  <si>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</si>
  <si>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</si>
  <si>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</si>
  <si>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</si>
  <si>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</si>
  <si>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</si>
  <si>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</si>
  <si>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</si>
  <si>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</si>
  <si>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</si>
  <si>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</si>
  <si>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</si>
  <si>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</si>
  <si>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</si>
  <si>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</si>
  <si>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</si>
  <si>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</si>
  <si>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</si>
  <si>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</si>
  <si>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</si>
  <si>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</si>
  <si>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</si>
  <si>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</si>
  <si>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</si>
  <si>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</si>
  <si>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</si>
  <si>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</si>
  <si>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</si>
  <si>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</si>
  <si>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</si>
  <si>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</si>
  <si>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</si>
  <si>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</si>
  <si>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</si>
  <si>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</si>
  <si>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</si>
  <si>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</si>
  <si>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</si>
  <si>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</si>
  <si>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</si>
  <si>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</si>
  <si>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</si>
  <si>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</si>
  <si>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</si>
  <si>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</si>
  <si>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</si>
  <si>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</si>
  <si>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</si>
  <si>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</si>
  <si>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</si>
  <si>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</si>
  <si>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</si>
  <si>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</si>
  <si>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</si>
  <si>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</si>
  <si>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</si>
  <si>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</si>
  <si>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</si>
  <si>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</si>
  <si>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</si>
  <si>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</si>
  <si>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</si>
  <si>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</si>
  <si>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</si>
  <si>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</si>
  <si>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</si>
  <si>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</si>
  <si>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</si>
  <si>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</si>
  <si>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</si>
  <si>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</si>
  <si>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</si>
  <si>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</si>
  <si>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</si>
  <si>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</si>
  <si>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</si>
  <si>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</si>
  <si>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</si>
  <si>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</si>
  <si>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</si>
  <si>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</si>
  <si>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</si>
  <si>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</si>
  <si>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</si>
  <si>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</si>
  <si>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</si>
  <si>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</si>
  <si>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</si>
  <si>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</si>
  <si>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</si>
  <si>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</si>
  <si>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</si>
  <si>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</si>
  <si>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</si>
  <si>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</si>
  <si>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</si>
  <si>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</si>
  <si>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</si>
  <si>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</si>
  <si>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</si>
  <si>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</si>
  <si>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</si>
  <si>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</si>
  <si>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</si>
  <si>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</si>
  <si>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</si>
  <si>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</si>
  <si>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</si>
  <si>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</si>
  <si>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</si>
  <si>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</si>
  <si>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</si>
  <si>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</si>
  <si>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</si>
  <si>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</si>
  <si>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</si>
  <si>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</si>
  <si>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</si>
  <si>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</si>
  <si>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</si>
  <si>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</si>
  <si>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</si>
  <si>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</si>
  <si>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</si>
  <si>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</si>
  <si>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</si>
  <si>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</si>
  <si>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</si>
  <si>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</si>
  <si>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</si>
  <si>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</si>
  <si>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</si>
  <si>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</si>
  <si>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</si>
  <si>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</si>
  <si>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</si>
  <si>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</si>
  <si>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</si>
  <si>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</si>
  <si>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</si>
  <si>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</si>
  <si>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</si>
  <si>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</si>
  <si>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</si>
  <si>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</si>
  <si>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</si>
  <si>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</si>
  <si>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</si>
  <si>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</si>
  <si>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</si>
  <si>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</si>
  <si>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</si>
  <si>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</si>
  <si>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</si>
  <si>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</si>
  <si>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</si>
  <si>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</si>
  <si>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</si>
  <si>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</si>
  <si>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</si>
  <si>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</si>
  <si>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</si>
  <si>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</si>
  <si>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</si>
  <si>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</si>
  <si>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</si>
  <si>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</si>
  <si>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</si>
  <si>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</si>
  <si>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</si>
  <si>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</si>
  <si>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</si>
  <si>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</si>
  <si>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</si>
  <si>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</si>
  <si>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</si>
  <si>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</si>
  <si>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</si>
  <si>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</si>
  <si>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</si>
  <si>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</si>
  <si>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</si>
  <si>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</si>
  <si>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</si>
  <si>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</si>
  <si>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</si>
  <si>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</si>
  <si>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</si>
  <si>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</si>
  <si>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</si>
  <si>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</si>
  <si>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</si>
  <si>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</si>
  <si>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</si>
  <si>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</si>
  <si>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</si>
  <si>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</si>
  <si>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</si>
  <si>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</si>
  <si>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</si>
  <si>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</si>
  <si>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</si>
  <si>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</si>
  <si>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</si>
  <si>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</si>
  <si>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</si>
  <si>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</si>
  <si>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</si>
  <si>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</si>
  <si>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</si>
  <si>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</si>
  <si>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</si>
  <si>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</si>
  <si>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</si>
  <si>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</si>
  <si>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</si>
  <si>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</si>
  <si>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</si>
  <si>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</si>
  <si>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</si>
  <si>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</si>
  <si>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</si>
  <si>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</si>
  <si>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</si>
  <si>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</si>
  <si>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</si>
  <si>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</si>
  <si>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</si>
  <si>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</si>
  <si>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</si>
  <si>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</si>
  <si>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</si>
  <si>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</si>
  <si>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</si>
  <si>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</si>
  <si>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</si>
  <si>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</si>
  <si>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</si>
  <si>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</si>
  <si>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</si>
  <si>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</si>
  <si>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</si>
  <si>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</si>
  <si>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</si>
  <si>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</si>
  <si>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</si>
  <si>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</si>
  <si>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</si>
  <si>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</si>
  <si>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</si>
  <si>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</si>
  <si>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</si>
  <si>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</si>
  <si>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</si>
  <si>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</si>
  <si>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</si>
  <si>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</si>
  <si>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</si>
  <si>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</si>
  <si>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</si>
  <si>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</si>
  <si>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</si>
  <si>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</si>
  <si>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</si>
  <si>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</si>
  <si>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</si>
  <si>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</si>
  <si>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</si>
  <si>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</si>
  <si>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</si>
  <si>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</si>
  <si>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</si>
  <si>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</si>
  <si>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</si>
  <si>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</si>
  <si>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</si>
  <si>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</si>
  <si>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</si>
  <si>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</si>
  <si>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</si>
  <si>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</si>
  <si>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</si>
  <si>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</si>
  <si>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</si>
  <si>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</si>
  <si>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</si>
  <si>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</si>
  <si>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</si>
  <si>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</si>
  <si>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</si>
  <si>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</si>
  <si>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</si>
  <si>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</si>
  <si>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</si>
  <si>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</si>
  <si>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</si>
  <si>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</si>
  <si>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</si>
  <si>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</si>
  <si>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</si>
  <si>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</si>
  <si>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</si>
  <si>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</si>
  <si>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</si>
  <si>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</si>
  <si>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</si>
  <si>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</si>
  <si>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</si>
  <si>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</si>
  <si>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</si>
  <si>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</si>
  <si>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</si>
  <si>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</si>
  <si>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</si>
  <si>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</si>
  <si>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</si>
  <si>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</si>
  <si>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</si>
  <si>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</si>
  <si>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</si>
  <si>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</si>
  <si>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</si>
  <si>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</si>
  <si>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</si>
  <si>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</si>
  <si>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</si>
  <si>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</si>
  <si>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</si>
  <si>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</si>
  <si>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</si>
  <si>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</si>
  <si>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09:30</t>
  </si>
  <si>
    <t>MC1 10h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</si>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</sst>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AE1" activePane="topRight" state="frozen"/>
      <selection pane="topRight" activeCell="BA73" sqref="BA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 t="s">
        <v>1422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1423</v>
      </c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587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1424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1425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478</v>
      </c>
      <c r="I76" s="135" t="s">
        <v>417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TCS291</v>
      </c>
      <c r="AL76" s="175" t="str">
        <f>IF(BS_CONTROLE[[#This Row],[Local - Encerramento]]=0, "-", BS_CONTROLE[[#This Row],[Local - Encerramento]])</f>
        <v>TIN1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1426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450</v>
      </c>
      <c r="I80" s="135" t="s">
        <v>450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1427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1428</v>
      </c>
      <c r="E3" s="186" t="s">
        <v>1429</v>
      </c>
      <c r="F3" s="186" t="s">
        <v>1430</v>
      </c>
      <c r="G3" s="186" t="s">
        <v>1431</v>
      </c>
      <c r="H3" s="186" t="s">
        <v>1432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1433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1434</v>
      </c>
      <c r="D12" s="187">
        <v>9049</v>
      </c>
      <c r="E12" s="188">
        <v>46044</v>
      </c>
      <c r="F12" s="190" t="s">
        <v>1435</v>
      </c>
      <c r="G12" s="187" t="s">
        <v>1436</v>
      </c>
      <c r="H12" s="187"/>
    </row>
    <row r="13" spans="3:8">
      <c r="C13" s="187" t="s">
        <v>1434</v>
      </c>
      <c r="D13" s="187">
        <v>9044</v>
      </c>
      <c r="E13" s="188">
        <v>46044</v>
      </c>
      <c r="F13" s="190" t="s">
        <v>1437</v>
      </c>
      <c r="G13" s="187" t="s">
        <v>1438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/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1439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1440</v>
      </c>
      <c r="B2" s="91" t="s">
        <v>1441</v>
      </c>
      <c r="C2" s="91" t="s">
        <v>7</v>
      </c>
      <c r="D2" s="92" t="s">
        <v>1210</v>
      </c>
      <c r="E2" s="92" t="s">
        <v>365</v>
      </c>
      <c r="F2" s="92" t="s">
        <v>1442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1443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4.1666666666666664E-2</v>
      </c>
      <c r="R66" s="96" t="str">
        <f>IF(FN_MC!Q69="","*",CONCATENATE(FN_MC!Q69," ",FN_MC!R69))</f>
        <v>250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885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885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0.45833333333333331</v>
      </c>
      <c r="Q70" s="107">
        <f>IF(FN_MC!P73="","*",FN_MC!P73)</f>
        <v>0.125</v>
      </c>
      <c r="R70" s="96" t="str">
        <f>IF(FN_MC!Q73="","*",CONCATENATE(FN_MC!Q73," ",FN_MC!R73))</f>
        <v>1680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TRM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6.25E-2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TCS291</v>
      </c>
      <c r="J73" s="96" t="str">
        <f>IF(FN_MC!I76="","*",FN_MC!I76)</f>
        <v>TIN1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80</v>
      </c>
      <c r="W73" s="98">
        <f ca="1">_xlfn.XLOOKUP(G73&amp;$W$2,BS_CONTROLE[CHAVE],BS_CONTROLE[Quantidade_11],"-")</f>
        <v>200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108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TID2</v>
      </c>
      <c r="J77" s="96" t="str">
        <f>IF(FN_MC!I80="","*",FN_MC!I80)</f>
        <v>TID2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0.45833333333333331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>
        <f ca="1">_xlfn.XLOOKUP(G77&amp;$U$2,BS_CONTROLE[CHAVE],BS_CONTROLE[Quantidade_11],"-")</f>
        <v>885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8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1444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1445</v>
      </c>
      <c r="C4" s="191" t="s">
        <v>1446</v>
      </c>
      <c r="D4" s="191" t="s">
        <v>1447</v>
      </c>
      <c r="E4" s="191" t="s">
        <v>1448</v>
      </c>
      <c r="F4" s="191" t="s">
        <v>365</v>
      </c>
      <c r="G4" s="191" t="s">
        <v>1449</v>
      </c>
    </row>
    <row r="5" spans="2:7">
      <c r="B5" s="192" t="s">
        <v>1450</v>
      </c>
      <c r="C5" s="192">
        <v>309525</v>
      </c>
      <c r="D5" s="192" t="s">
        <v>1451</v>
      </c>
      <c r="E5" s="192" t="s">
        <v>249</v>
      </c>
      <c r="F5" s="192" t="s">
        <v>1452</v>
      </c>
      <c r="G5" s="193">
        <v>46296</v>
      </c>
    </row>
    <row r="6" spans="2:7">
      <c r="B6" s="192" t="s">
        <v>1453</v>
      </c>
      <c r="C6" s="192">
        <v>257410</v>
      </c>
      <c r="D6" s="192" t="s">
        <v>1454</v>
      </c>
      <c r="E6" s="192" t="s">
        <v>249</v>
      </c>
      <c r="F6" s="192" t="s">
        <v>1452</v>
      </c>
      <c r="G6" s="193"/>
    </row>
    <row r="7" spans="2:7">
      <c r="B7" s="192" t="s">
        <v>1455</v>
      </c>
      <c r="C7" s="192">
        <v>256875</v>
      </c>
      <c r="D7" s="192" t="s">
        <v>1456</v>
      </c>
      <c r="E7" s="192" t="s">
        <v>249</v>
      </c>
      <c r="F7" s="192" t="s">
        <v>1452</v>
      </c>
      <c r="G7" s="193">
        <v>46296</v>
      </c>
    </row>
    <row r="8" spans="2:7">
      <c r="B8" s="192" t="s">
        <v>1457</v>
      </c>
      <c r="C8" s="192">
        <v>257278</v>
      </c>
      <c r="D8" s="192" t="s">
        <v>1458</v>
      </c>
      <c r="E8" s="192" t="s">
        <v>240</v>
      </c>
      <c r="F8" s="192" t="s">
        <v>1459</v>
      </c>
      <c r="G8" s="193">
        <v>46235</v>
      </c>
    </row>
    <row r="9" spans="2:7">
      <c r="B9" s="192" t="s">
        <v>1460</v>
      </c>
      <c r="C9" s="192">
        <v>261794</v>
      </c>
      <c r="D9" s="192" t="s">
        <v>1461</v>
      </c>
      <c r="E9" s="192" t="s">
        <v>240</v>
      </c>
      <c r="F9" s="192" t="s">
        <v>1459</v>
      </c>
      <c r="G9" s="193">
        <v>46082</v>
      </c>
    </row>
    <row r="10" spans="2:7">
      <c r="B10" s="192" t="s">
        <v>1462</v>
      </c>
      <c r="C10" s="192">
        <v>257033</v>
      </c>
      <c r="D10" s="192" t="s">
        <v>1463</v>
      </c>
      <c r="E10" s="192" t="s">
        <v>240</v>
      </c>
      <c r="F10" s="192" t="s">
        <v>479</v>
      </c>
      <c r="G10" s="192" t="s">
        <v>1464</v>
      </c>
    </row>
    <row r="11" spans="2:7">
      <c r="B11" s="192" t="s">
        <v>1465</v>
      </c>
      <c r="C11" s="192">
        <v>396578</v>
      </c>
      <c r="D11" s="192" t="s">
        <v>1466</v>
      </c>
      <c r="E11" s="192" t="s">
        <v>240</v>
      </c>
      <c r="F11" s="192" t="s">
        <v>479</v>
      </c>
      <c r="G11" s="192" t="s">
        <v>1464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1467</v>
      </c>
      <c r="C2" s="83" t="s">
        <v>1195</v>
      </c>
      <c r="D2" s="83" t="s">
        <v>1197</v>
      </c>
      <c r="E2" s="83" t="s">
        <v>1468</v>
      </c>
      <c r="F2" s="83" t="s">
        <v>1469</v>
      </c>
      <c r="G2" s="83" t="s">
        <v>1470</v>
      </c>
      <c r="H2" s="83" t="s">
        <v>1471</v>
      </c>
      <c r="I2" s="83" t="s">
        <v>1472</v>
      </c>
      <c r="J2" s="83" t="s">
        <v>1473</v>
      </c>
      <c r="K2" s="109" t="s">
        <v>1474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TCS291</v>
      </c>
      <c r="F95" s="114" t="str">
        <f>IF(FN_MC!M76="","*",FN_MC!M76)</f>
        <v>TCS-TRC</v>
      </c>
      <c r="G95" s="101" t="str">
        <f>IF(FN_MC!I76="","*",FN_MC!I76)</f>
        <v>TIN1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TID2</v>
      </c>
      <c r="F99" s="114" t="str">
        <f>IF(FN_MC!M80="","*",FN_MC!M80)</f>
        <v>TCE-TID</v>
      </c>
      <c r="G99" s="101" t="str">
        <f>IF(FN_MC!I80="","*",FN_MC!I80)</f>
        <v>TID2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1475</v>
      </c>
      <c r="D5" s="268"/>
      <c r="E5" s="268"/>
      <c r="F5" s="268"/>
      <c r="G5" s="268"/>
      <c r="H5" s="268"/>
      <c r="I5" s="268"/>
      <c r="J5" s="269"/>
      <c r="K5" s="270" t="s">
        <v>1476</v>
      </c>
      <c r="L5" s="271"/>
      <c r="M5" s="271"/>
      <c r="N5" s="271"/>
      <c r="O5" s="272" t="s">
        <v>1477</v>
      </c>
      <c r="P5" s="273"/>
      <c r="Q5" s="274"/>
    </row>
    <row r="6" spans="1:17" s="81" customFormat="1" ht="15.75" customHeight="1">
      <c r="A6" s="75" t="s">
        <v>1442</v>
      </c>
      <c r="B6" s="82" t="s">
        <v>1441</v>
      </c>
      <c r="C6" s="83" t="s">
        <v>1210</v>
      </c>
      <c r="D6" s="84" t="s">
        <v>1211</v>
      </c>
      <c r="E6" s="83" t="s">
        <v>1478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1479</v>
      </c>
      <c r="M6" s="116" t="s">
        <v>29</v>
      </c>
      <c r="N6" s="117" t="s">
        <v>1205</v>
      </c>
      <c r="O6" s="165" t="s">
        <v>1248</v>
      </c>
      <c r="P6" s="128"/>
      <c r="Q6" s="139" t="s">
        <v>1480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TCS291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TCS291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TID2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0.45833333333333331</v>
      </c>
      <c r="J103" s="110">
        <f>IF(FN_MC!P80="","*",FN_MC!P80)</f>
        <v>8.3333333333333329E-2</v>
      </c>
      <c r="K103" s="118" t="str">
        <f>IF(FN_MC!AK80="","*",FN_MC!AK80)</f>
        <v>TID2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2026-02-08T11:32:57Z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