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14" documentId="120_S{118792C3-22EF-5104-A093-F22BFE3913F3}" xr6:coauthVersionLast="47" xr6:coauthVersionMax="47" xr10:uidLastSave="{797D08D0-8D2B-47EC-8C6E-248ADEB1AAD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2" l="1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119" i="1" l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<sst xmlns="http://schemas.openxmlformats.org/spreadsheetml/2006/main" count="3336" uniqueCount="1154">
  <si>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</si>
  <si>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</si>
  <si>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</si>
  <si>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</si>
  <si>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</si>
  <si>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</si>
  <si>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</si>
  <si>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</si>
  <si>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</si>
  <si>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</si>
  <si>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</si>
  <si>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</si>
  <si>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</si>
  <si>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</si>
  <si>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</si>
  <si>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</si>
  <si>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</si>
  <si>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</si>
  <si>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</si>
  <si>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</si>
  <si>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</si>
  <si>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</si>
  <si>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</si>
  <si>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</si>
  <si>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</si>
  <si>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</si>
  <si>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</si>
  <si>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</si>
  <si>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</si>
  <si>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</si>
  <si>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</si>
  <si>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</si>
  <si>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</si>
  <si>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</si>
  <si>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</si>
  <si>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</si>
  <si>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</si>
  <si>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</si>
  <si>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</si>
  <si>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</si>
  <si>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</si>
  <si>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</si>
  <si>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</si>
  <si>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</si>
  <si>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</si>
  <si>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</si>
  <si>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</si>
  <si>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</si>
  <si>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</si>
  <si>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</si>
  <si>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</si>
  <si>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</si>
  <si>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</si>
  <si>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</si>
  <si>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</si>
  <si>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</si>
  <si>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</si>
  <si>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</si>
  <si>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</si>
  <si>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</si>
  <si>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</si>
  <si>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</si>
  <si>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</si>
  <si>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</si>
  <si>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</si>
  <si>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</si>
  <si>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</si>
  <si>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</si>
  <si>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</si>
  <si>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</si>
  <si>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</si>
  <si>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</si>
  <si>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</si>
  <si>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</si>
  <si>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</si>
  <si>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</si>
  <si>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</si>
  <si>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</si>
  <si>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</si>
  <si>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</si>
  <si>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</si>
  <si>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</si>
  <si>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</si>
  <si>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</si>
  <si>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</si>
  <si>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</si>
  <si>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</si>
  <si>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</si>
  <si>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</si>
  <si>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</si>
  <si>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</si>
  <si>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</si>
  <si>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</si>
  <si>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</si>
  <si>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</si>
  <si>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</si>
  <si>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</si>
  <si>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</si>
  <si>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</si>
  <si>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</si>
  <si>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</si>
  <si>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</si>
  <si>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</si>
  <si>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</si>
  <si>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</si>
  <si>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</si>
  <si>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</si>
  <si>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</si>
  <si>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</si>
  <si>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</si>
  <si>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</si>
  <si>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</si>
  <si>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</si>
  <si>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</si>
  <si>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</si>
  <si>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</si>
  <si>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</si>
  <si>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</si>
  <si>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</si>
  <si>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</si>
  <si>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</si>
  <si>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</si>
  <si>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</si>
  <si>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</si>
  <si>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</si>
  <si>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</si>
  <si>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</si>
  <si>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</si>
  <si>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</si>
  <si>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</si>
  <si>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</si>
  <si>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</si>
  <si>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</si>
  <si>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</si>
  <si>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</si>
  <si>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</si>
  <si>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</si>
  <si>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</si>
  <si>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</si>
  <si>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</si>
  <si>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</si>
  <si>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</si>
  <si>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</si>
  <si>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</si>
  <si>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</si>
  <si>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</si>
  <si>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</si>
  <si>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</si>
  <si>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</si>
  <si>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</si>
  <si>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</si>
  <si>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</si>
  <si>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</si>
  <si>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</si>
  <si>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</si>
  <si>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</si>
  <si>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</si>
  <si>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</si>
  <si>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</si>
  <si>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</si>
  <si>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</si>
  <si>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</si>
  <si>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</si>
  <si>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</si>
  <si>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</si>
  <si>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</si>
  <si>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</si>
  <si>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</si>
  <si>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</si>
  <si>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</si>
  <si>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</si>
  <si>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</si>
  <si>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</si>
  <si>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</si>
  <si>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</si>
  <si>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</si>
  <si>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</si>
  <si>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</si>
  <si>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</si>
  <si>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</si>
  <si>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</si>
  <si>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</si>
  <si>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</si>
  <si>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</si>
  <si>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</si>
  <si>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</si>
  <si>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</si>
  <si>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</si>
  <si>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</si>
  <si>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</si>
  <si>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</si>
  <si>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</si>
  <si>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</si>
  <si>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</si>
  <si>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</si>
  <si>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</si>
  <si>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</si>
  <si>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</si>
  <si>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</si>
  <si>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</si>
  <si>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</si>
  <si>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</si>
  <si>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</si>
  <si>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</si>
  <si>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</si>
  <si>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</si>
  <si>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</si>
  <si>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</si>
  <si>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</si>
  <si>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</si>
  <si>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</si>
  <si>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</si>
  <si>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</si>
  <si>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</si>
  <si>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</si>
  <si>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</si>
  <si>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</si>
  <si>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</si>
  <si>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</si>
  <si>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</si>
  <si>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</si>
  <si>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</si>
  <si>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</si>
  <si>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</si>
  <si>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</si>
  <si>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</si>
  <si>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</si>
  <si>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</si>
  <si>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</si>
  <si>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</si>
  <si>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</si>
  <si>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</si>
  <si>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</si>
  <si>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</si>
  <si>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</si>
  <si>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</si>
  <si>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</si>
  <si>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</si>
  <si>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</si>
  <si>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</si>
  <si>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</si>
  <si>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</si>
  <si>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</si>
  <si>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</si>
  <si>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</si>
  <si>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</si>
  <si>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</si>
  <si>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</si>
  <si>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</si>
  <si>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</si>
  <si>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</si>
  <si>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</si>
  <si>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</si>
  <si>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</si>
  <si>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</si>
  <si>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</si>
  <si>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</si>
  <si>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</si>
  <si>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</si>
  <si>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</si>
  <si>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</si>
  <si>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</si>
  <si>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</si>
  <si>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</si>
  <si>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</si>
  <si>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</si>
  <si>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</si>
  <si>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</si>
  <si>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</si>
  <si>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</si>
  <si>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</si>
  <si>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</si>
  <si>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</si>
  <si>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</si>
  <si>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</si>
  <si>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</si>
  <si>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</si>
  <si>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</si>
  <si>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</si>
  <si>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</si>
  <si>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</si>
  <si>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</si>
  <si>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</si>
  <si>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</si>
  <si>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</si>
  <si>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</si>
  <si>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</si>
  <si>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</si>
  <si>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</si>
  <si>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</si>
  <si>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</si>
  <si>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</si>
  <si>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</si>
  <si>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</si>
  <si>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</si>
  <si>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</si>
  <si>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</si>
  <si>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</si>
  <si>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</si>
  <si>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</si>
  <si>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</si>
  <si>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</si>
  <si>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</si>
  <si>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</si>
  <si>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</si>
  <si>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</si>
  <si>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</si>
  <si>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</si>
  <si>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</si>
  <si>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</si>
  <si>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</si>
  <si>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</si>
  <si>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</si>
  <si>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</si>
  <si>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</si>
  <si>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</si>
  <si>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</si>
  <si>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</si>
  <si>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</si>
  <si>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</si>
  <si>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</si>
  <si>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</si>
  <si>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</si>
  <si>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</si>
  <si>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</si>
  <si>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</si>
  <si>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</si>
  <si>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</si>
  <si>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</si>
  <si>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</si>
  <si>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</si>
  <si>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</si>
  <si>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</si>
  <si>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</si>
  <si>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</si>
  <si>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</si>
  <si>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</si>
  <si>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</si>
  <si>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</si>
  <si>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</si>
  <si>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</si>
  <si>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</si>
  <si>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</si>
  <si>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</si>
  <si>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</si>
  <si>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</si>
  <si>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</si>
  <si>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</si>
  <si>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</si>
  <si>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</si>
  <si>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</si>
  <si>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</si>
  <si>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</si>
  <si>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</si>
  <si>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</si>
  <si>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</si>
  <si>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</si>
  <si>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</si>
  <si>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</si>
  <si>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</si>
  <si>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</si>
  <si>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</si>
  <si>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</si>
  <si>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</si>
  <si>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</si>
  <si>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</si>
  <si>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</si>
  <si>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</si>
  <si>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</si>
  <si>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</si>
  <si>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</si>
  <si>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</si>
  <si>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</si>
  <si>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</si>
  <si>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</si>
  <si>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</si>
  <si>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</si>
  <si>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</si>
  <si>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</si>
  <si>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</si>
  <si>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</si>
  <si>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</si>
  <si>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</si>
  <si>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</si>
  <si>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</si>
  <si>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</si>
  <si>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</si>
  <si>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</si>
  <si>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</si>
  <si>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</si>
  <si>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</si>
  <si>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</si>
  <si>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</si>
  <si>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</si>
  <si>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</si>
  <si>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</si>
  <si>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</si>
  <si>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</si>
  <si>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</si>
  <si>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</si>
  <si>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</si>
  <si>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</si>
  <si>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</si>
  <si>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</si>
  <si>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</si>
  <si>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</si>
  <si>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</si>
  <si>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</si>
  <si>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</si>
  <si>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</si>
  <si>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</si>
  <si>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</si>
  <si>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</si>
  <si>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</si>
  <si>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</si>
  <si>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</si>
  <si>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</si>
  <si>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</si>
  <si>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</si>
  <si>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</si>
  <si>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</si>
  <si>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</si>
  <si>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</si>
  <si>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</si>
  <si>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</si>
  <si>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</si>
  <si>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</si>
  <si>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</si>
  <si>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</si>
  <si>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</si>
  <si>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</si>
  <si>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</si>
  <si>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</si>
  <si>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</si>
  <si>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</si>
  <si>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</si>
  <si>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</si>
  <si>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</si>
  <si>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</si>
  <si>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</si>
  <si>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</si>
  <si>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</si>
  <si>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</si>
  <si>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</si>
  <si>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</si>
  <si>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</si>
  <si>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</si>
  <si>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</si>
  <si>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</si>
  <si>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</si>
  <si>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</si>
  <si>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</si>
  <si>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</si>
  <si>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</si>
  <si>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</si>
  <si>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</si>
  <si>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</si>
  <si>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</si>
  <si>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</si>
  <si>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</si>
  <si>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</si>
  <si>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</si>
  <si>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</si>
  <si>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</si>
  <si>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</si>
  <si>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</si>
  <si>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</si>
  <si>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</si>
  <si>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</si>
  <si>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</si>
  <si>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</si>
  <si>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</si>
  <si>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</si>
  <si>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</si>
  <si>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</si>
  <si>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</si>
  <si>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</si>
  <si>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</si>
  <si>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</si>
  <si>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</si>
  <si>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</si>
  <si>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</si>
  <si>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</si>
  <si>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</si>
  <si>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</si>
  <si>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</si>
  <si>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</si>
  <si>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</si>
  <si>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</si>
  <si>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</si>
  <si>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</si>
  <si>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</si>
  <si>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</si>
  <si>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</si>
  <si>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</si>
  <si>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</si>
  <si>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</si>
  <si>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</si>
  <si>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</si>
  <si>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</si>
  <si>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</si>
  <si>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</si>
  <si>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</si>
  <si>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</si>
  <si>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</si>
  <si>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</si>
  <si>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</si>
  <si>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</si>
  <si>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</si>
  <si>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</si>
  <si>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</si>
  <si>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</si>
  <si>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</si>
  <si>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</si>
  <si>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</si>
  <si>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</si>
  <si>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</si>
  <si>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</si>
  <si>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</si>
  <si>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</si>
  <si>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</si>
  <si>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</si>
  <si>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</si>
  <si>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</si>
  <si>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</si>
  <si>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</si>
  <si>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</si>
  <si>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</si>
  <si>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</si>
  <si>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</si>
  <si>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</si>
  <si>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</si>
  <si>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</si>
  <si>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</si>
  <si>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</si>
  <si>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</si>
  <si>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</si>
  <si>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</si>
  <si>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</si>
  <si>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</si>
  <si>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</si>
  <si>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</si>
  <si>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</si>
  <si>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</si>
  <si>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</si>
  <si>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</si>
  <si>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</si>
  <si>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</si>
  <si>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</si>
  <si>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</si>
  <si>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</si>
  <si>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</si>
  <si>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</si>
  <si>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</si>
  <si>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</si>
  <si>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</si>
  <si>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</si>
  <si>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</si>
  <si>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</si>
  <si>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</si>
  <si>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</si>
  <si>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</si>
  <si>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</si>
  <si>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</si>
  <si>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</si>
  <si>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</si>
  <si>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</si>
  <si>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</si>
  <si>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</si>
  <si>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</si>
  <si>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</si>
  <si>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</si>
  <si>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</si>
  <si>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</si>
  <si>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</si>
  <si>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</si>
  <si>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</si>
  <si>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</si>
  <si>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</si>
  <si>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</si>
  <si>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</si>
  <si>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</si>
  <si>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</si>
  <si>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</si>
  <si>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</si>
  <si>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</si>
  <si>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</si>
  <si>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</si>
  <si>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</si>
  <si>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</si>
  <si>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</si>
  <si>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</si>
  <si>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</si>
  <si>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</si>
  <si>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</si>
  <si>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</si>
  <si>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</si>
  <si>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</si>
  <si>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</si>
  <si>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</si>
  <si>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</si>
  <si>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</si>
  <si>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</si>
  <si>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</si>
  <si>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</si>
  <si>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</si>
  <si>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</si>
  <si>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</si>
  <si>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</si>
  <si>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</si>
  <si>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</si>
  <si>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</si>
  <si>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</si>
  <si>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</si>
  <si>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</si>
  <si>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</si>
  <si>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</si>
  <si>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</si>
  <si>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</si>
  <si>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</si>
  <si>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</si>
  <si>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</si>
  <si>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</si>
  <si>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</si>
  <si>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</si>
  <si>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</si>
  <si>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</si>
  <si>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</si>
  <si>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</si>
  <si>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</si>
  <si>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</si>
  <si>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</si>
  <si>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</si>
  <si>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</si>
  <si>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</si>
  <si>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</si>
  <si>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</si>
  <si>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</si>
  <si>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</si>
  <si>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</si>
  <si>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</si>
  <si>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</si>
  <si>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</si>
  <si>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</si>
  <si>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</si>
  <si>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</si>
  <si>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</si>
  <si>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</si>
  <si>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</si>
  <si>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</si>
  <si>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</si>
  <si>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</si>
  <si>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</si>
  <si>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</si>
  <si>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</si>
  <si>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</si>
  <si>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</si>
  <si>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</si>
  <si>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</si>
  <si>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</si>
  <si>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</si>
  <si>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</si>
  <si>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</si>
  <si>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</si>
  <si>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</si>
  <si>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</si>
  <si>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</si>
  <si>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</si>
  <si>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</si>
  <si>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</si>
  <si>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</si>
  <si>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</si>
  <si>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</si>
  <si>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</si>
  <si>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</si>
  <si>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</si>
  <si>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</si>
  <si>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</si>
  <si>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</si>
  <si>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</si>
  <si>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</si>
  <si>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</si>
  <si>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</si>
  <si>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</si>
  <si>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</si>
  <si>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</si>
  <si>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</si>
  <si>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</si>
  <si>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</si>
  <si>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</si>
  <si>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</si>
  <si>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</si>
  <si>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</si>
  <si>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</si>
  <si>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</si>
  <si>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</si>
  <si>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</si>
  <si>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</si>
  <si>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</si>
  <si>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</si>
  <si>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</si>
  <si>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</si>
  <si>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</si>
  <si>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</si>
  <si>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</si>
  <si>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</si>
  <si>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</si>
  <si>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</si>
  <si>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</si>
  <si>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</si>
  <si>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</si>
  <si>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</si>
  <si>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</si>
  <si>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</si>
  <si>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</si>
  <si>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</si>
  <si>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</si>
  <si>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</si>
  <si>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</si>
  <si>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</si>
  <si>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</si>
  <si>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</si>
  <si>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</si>
  <si>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</si>
  <si>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</si>
  <si>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</si>
  <si>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</si>
  <si>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</si>
  <si>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</si>
  <si>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</si>
  <si>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</si>
  <si>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</si>
  <si>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</si>
  <si>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</si>
  <si>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</si>
  <si>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</si>
  <si>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</si>
  <si>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</si>
  <si>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</si>
  <si>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</si>
  <si>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</si>
  <si>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</si>
  <si>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</si>
  <si>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</si>
  <si>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</si>
  <si>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</si>
  <si>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</si>
  <si>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</si>
  <si>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</si>
  <si>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</si>
  <si>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</si>
  <si>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</si>
  <si>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</si>
  <si>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</si>
  <si>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</si>
  <si>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</si>
  <si>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</si>
  <si>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</si>
  <si>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</si>
  <si>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</si>
  <si>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</si>
  <si>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</si>
  <si>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</si>
  <si>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</si>
  <si>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</si>
  <si>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</si>
  <si>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</si>
  <si>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</si>
  <si>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</si>
  <si>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</si>
  <si>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</si>
  <si>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</si>
  <si>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</si>
  <si>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</si>
  <si>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</si>
  <si>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</si>
  <si>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</si>
  <si>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</si>
  <si>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</si>
  <si>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</si>
  <si>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</si>
  <si>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</si>
  <si>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</si>
  <si>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</si>
  <si>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</si>
  <si>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</si>
  <si>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</si>
  <si>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</si>
  <si>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</si>
  <si>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</si>
  <si>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</si>
  <si>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</si>
  <si>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</si>
  <si>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</si>
  <si>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</si>
  <si>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</si>
  <si>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</si>
  <si>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</si>
  <si>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</si>
  <si>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</si>
  <si>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</si>
  <si>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</si>
  <si>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</si>
  <si>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</si>
  <si>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</si>
  <si>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</si>
  <si>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</si>
  <si>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</si>
  <si>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</si>
  <si>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</si>
  <si>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</si>
  <si>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</si>
  <si>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</si>
  <si>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</si>
  <si>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</si>
  <si>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</si>
  <si>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</si>
  <si>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</si>
  <si>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</si>
  <si>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</si>
  <si>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</si>
  <si>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</si>
  <si>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</si>
  <si>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</si>
  <si>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</si>
  <si>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</si>
  <si>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</si>
  <si>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</si>
  <si>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</si>
  <si>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</si>
  <si>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</si>
  <si>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</si>
  <si>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</si>
  <si>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</si>
  <si>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</si>
  <si>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</si>
  <si>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</si>
  <si>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</si>
  <si>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</si>
  <si>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</si>
  <si>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</si>
  <si>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</si>
  <si>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</si>
  <si>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</si>
  <si>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</si>
  <si>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</si>
  <si>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</si>
  <si>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</si>
  <si>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</si>
  <si>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</si>
  <si>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</si>
  <si>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</si>
  <si>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</si>
  <si>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</si>
  <si>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</si>
  <si>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</si>
  <si>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</si>
  <si>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</si>
  <si>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</si>
  <si>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</si>
  <si>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</si>
  <si>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</si>
  <si>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</si>
  <si>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</si>
  <si>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</si>
  <si>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</si>
  <si>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</si>
  <si>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</si>
  <si>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</si>
  <si>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</si>
  <si>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</si>
  <si>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</si>
  <si>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</si>
  <si>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</si>
  <si>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</si>
  <si>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</si>
  <si>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</si>
  <si>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</si>
  <si>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</si>
  <si>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</si>
  <si>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</si>
  <si>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</si>
  <si>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</si>
  <si>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</si>
  <si>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</si>
  <si>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</si>
  <si>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</si>
  <si>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</si>
  <si>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</si>
  <si>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</si>
  <si>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</si>
  <si>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</si>
  <si>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</si>
  <si>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</si>
  <si>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</si>
  <si>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</si>
  <si>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</si>
  <si>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</si>
  <si>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</si>
  <si>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</si>
  <si>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</si>
  <si>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</si>
  <si>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</si>
  <si>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</si>
  <si>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</si>
  <si>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</si>
  <si>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</si>
  <si>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</si>
  <si>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</si>
  <si>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</si>
  <si>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</si>
  <si>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</si>
  <si>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</si>
  <si>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</si>
  <si>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</si>
  <si>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</si>
  <si>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</si>
  <si>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</si>
  <si>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</si>
  <si>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</si>
  <si>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</si>
  <si>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</si>
  <si>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</si>
  <si>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</si>
  <si>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</si>
  <si>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</si>
  <si>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</si>
  <si>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</si>
  <si>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</si>
  <si>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</si>
  <si>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</si>
  <si>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</si>
  <si>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</si>
  <si>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</si>
  <si>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</si>
  <si>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</si>
  <si>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</si>
  <si>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</si>
  <si>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</si>
  <si>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</si>
  <si>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</si>
  <si>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</si>
  <si>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</si>
  <si>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</si>
  <si>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</si>
  <si>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</si>
  <si>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</si>
  <si>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</si>
  <si>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</si>
  <si>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</si>
  <si>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</si>
  <si>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</si>
  <si>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</si>
  <si>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</si>
  <si>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</si>
  <si>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</si>
  <si>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</si>
  <si>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ZDGPATN</t>
  </si>
  <si>
    <t>Carlos</t>
  </si>
  <si>
    <t>Substuição meia chave (AMVN)</t>
  </si>
  <si>
    <t>ZSK-ZRX</t>
  </si>
  <si>
    <t>ZSKZRX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</si>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</sst>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AM1" activePane="topRight" state="frozen"/>
      <selection pane="topRight" activeCell="Z61" sqref="Z61:AQ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3" t="s">
        <v>728</v>
      </c>
      <c r="C1" s="214"/>
      <c r="D1" s="214"/>
      <c r="E1" s="3"/>
      <c r="F1" s="213" t="s">
        <v>729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730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731</v>
      </c>
      <c r="BI1" s="229"/>
      <c r="BJ1" s="229"/>
      <c r="BK1" s="230"/>
      <c r="BL1" s="5"/>
      <c r="BM1" s="220" t="s">
        <v>732</v>
      </c>
      <c r="BN1" s="221"/>
      <c r="BO1" s="221"/>
      <c r="BP1" s="221"/>
      <c r="BQ1" s="221"/>
      <c r="BR1" s="221"/>
      <c r="BS1" s="222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3" t="s">
        <v>733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736</v>
      </c>
      <c r="AT2" s="224"/>
      <c r="AU2" s="224"/>
      <c r="AV2" s="224"/>
      <c r="AW2" s="224"/>
      <c r="AX2" s="224"/>
      <c r="AY2" s="227"/>
      <c r="AZ2" s="6"/>
      <c r="BA2" s="217" t="s">
        <v>737</v>
      </c>
      <c r="BB2" s="219"/>
      <c r="BC2" s="223" t="s">
        <v>734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7" t="s">
        <v>738</v>
      </c>
      <c r="AJ3" s="219"/>
      <c r="AK3" s="217" t="s">
        <v>739</v>
      </c>
      <c r="AL3" s="218"/>
      <c r="AM3" s="239"/>
      <c r="AN3" s="240"/>
      <c r="AO3" s="218"/>
      <c r="AP3" s="218"/>
      <c r="AQ3" s="219"/>
      <c r="AR3" s="63"/>
      <c r="AS3" s="211" t="s">
        <v>745</v>
      </c>
      <c r="AT3" s="212"/>
      <c r="AU3" s="211" t="s">
        <v>746</v>
      </c>
      <c r="AV3" s="212"/>
      <c r="AW3" s="211" t="s">
        <v>747</v>
      </c>
      <c r="AX3" s="212"/>
      <c r="AY3" s="63" t="s">
        <v>748</v>
      </c>
      <c r="AZ3" s="63"/>
      <c r="BA3" s="237"/>
      <c r="BB3" s="238"/>
      <c r="BC3" s="217" t="s">
        <v>741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749</v>
      </c>
      <c r="BN3" s="221"/>
      <c r="BO3" s="221"/>
      <c r="BP3" s="222"/>
      <c r="BQ3" s="220" t="s">
        <v>533</v>
      </c>
      <c r="BR3" s="221"/>
      <c r="BS3" s="222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 hidden="1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10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 hidden="1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10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6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8" t="str">
        <f t="shared" si="5"/>
        <v>CCOEscalaEquipagem</v>
      </c>
    </row>
    <row r="33" spans="1:72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10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10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10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6">
        <f>IF(D37="","*",IFERROR(IF(ISODD(COUNT(AS37:AX1042)),"ERRO",SUM((AT37-AS37),(AV37-AU37),(AX37-AW37))),"ERRO"))</f>
        <v>6.5277777777777823E-2</v>
      </c>
      <c r="AZ37" s="157"/>
      <c r="BA37" s="112">
        <v>730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7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1.0428571428571429</v>
      </c>
      <c r="BT37" s="8" t="str">
        <f t="shared" si="5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10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6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7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8" t="str">
        <f t="shared" si="5"/>
        <v>OKOK</v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8" t="str">
        <f t="shared" si="5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6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8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 hidden="1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8" t="s">
        <v>949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950</v>
      </c>
      <c r="N51" s="130" t="s">
        <v>951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 hidden="1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21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 hidden="1">
      <c r="A55" s="47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03"/>
      <c r="F55" s="204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130">
        <v>73</v>
      </c>
      <c r="K55" s="130">
        <v>131</v>
      </c>
      <c r="L55" s="108" t="s">
        <v>384</v>
      </c>
      <c r="M55" s="130" t="s">
        <v>952</v>
      </c>
      <c r="N55" s="130" t="s">
        <v>953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954</v>
      </c>
      <c r="W55" s="108" t="s">
        <v>955</v>
      </c>
      <c r="X55" s="107" t="s">
        <v>825</v>
      </c>
      <c r="Y55" s="132" t="s">
        <v>886</v>
      </c>
      <c r="Z55" s="107"/>
      <c r="AA55" s="198" t="s">
        <v>956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 hidden="1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/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 hidden="1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957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958</v>
      </c>
      <c r="W58" s="108" t="s">
        <v>959</v>
      </c>
      <c r="X58" s="107" t="s">
        <v>862</v>
      </c>
      <c r="Y58" s="132" t="s">
        <v>863</v>
      </c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/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398</v>
      </c>
      <c r="G59" s="146" t="str">
        <f>IF(D59="","*",VLOOKUP(F59,BS_ATIVIDADE[],3,FALSE))</f>
        <v>OUTROS</v>
      </c>
      <c r="H59" s="205" t="s">
        <v>360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960</v>
      </c>
      <c r="N59" s="130" t="s">
        <v>961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517</v>
      </c>
      <c r="G62" s="146" t="str">
        <f>IF(D62="","*",VLOOKUP(F62,BS_ATIVIDADE[],3,FALSE))</f>
        <v>MODERNIZAÇÃO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57:Z62 Y64:Z1013">
    <cfRule type="cellIs" dxfId="222" priority="54040" operator="equal">
      <formula>"OPORTUNIDADE"</formula>
    </cfRule>
  </conditionalFormatting>
  <conditionalFormatting sqref="Y6:Z7 Y14:Z15 Y20:Z28 Z16 Y30:Z31 Z34:Z35 Z40:Z45 Y47:Z48 Z51:Z52 Z57:Z62 Y64:Z1013">
    <cfRule type="cellIs" dxfId="221" priority="11626" operator="equal">
      <formula>"NÃO"</formula>
    </cfRule>
    <cfRule type="cellIs" dxfId="220" priority="11627" operator="equal">
      <formula>"SIM"</formula>
    </cfRule>
  </conditionalFormatting>
  <conditionalFormatting sqref="AZ6:AZ1013">
    <cfRule type="expression" dxfId="219" priority="54082">
      <formula>#REF!=1</formula>
    </cfRule>
  </conditionalFormatting>
  <conditionalFormatting sqref="U6:U1013 AY6:AY1013 BE6:BE1013">
    <cfRule type="cellIs" dxfId="218" priority="54066" operator="equal">
      <formula>"ERRO"</formula>
    </cfRule>
  </conditionalFormatting>
  <conditionalFormatting sqref="BQ6:BQ1013">
    <cfRule type="cellIs" dxfId="217" priority="54061" operator="equal">
      <formula>"Produção e Intervalo"</formula>
    </cfRule>
    <cfRule type="cellIs" dxfId="216" priority="54062" operator="equal">
      <formula>"Aderente"</formula>
    </cfRule>
    <cfRule type="cellIs" dxfId="215" priority="54063" operator="equal">
      <formula>"Intervalo"</formula>
    </cfRule>
    <cfRule type="cellIs" dxfId="214" priority="54064" operator="equal">
      <formula>"Produção"</formula>
    </cfRule>
    <cfRule type="cellIs" dxfId="213" priority="54065" operator="equal">
      <formula>"ERRO"</formula>
    </cfRule>
  </conditionalFormatting>
  <conditionalFormatting sqref="BR6:BS1013">
    <cfRule type="cellIs" dxfId="212" priority="54043" operator="equal">
      <formula>"*"</formula>
    </cfRule>
    <cfRule type="cellIs" dxfId="211" priority="54044" operator="greaterThanOrEqual">
      <formula>1</formula>
    </cfRule>
    <cfRule type="cellIs" dxfId="210" priority="54045" operator="lessThan">
      <formula>1</formula>
    </cfRule>
  </conditionalFormatting>
  <conditionalFormatting sqref="Y8:Z13">
    <cfRule type="cellIs" dxfId="209" priority="169" operator="equal">
      <formula>"OPORTUNIDADE"</formula>
    </cfRule>
  </conditionalFormatting>
  <conditionalFormatting sqref="Y8:Z13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17:Z18">
    <cfRule type="cellIs" dxfId="206" priority="166" operator="equal">
      <formula>"OPORTUNIDADE"</formula>
    </cfRule>
  </conditionalFormatting>
  <conditionalFormatting sqref="Y17:Z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BJ8:BJ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52" operator="equal">
      <formula>"OPORTUNIDADE"</formula>
    </cfRule>
  </conditionalFormatting>
  <conditionalFormatting sqref="Y19:Z19">
    <cfRule type="cellIs" dxfId="202" priority="150" operator="equal">
      <formula>"NÃO"</formula>
    </cfRule>
    <cfRule type="cellIs" dxfId="201" priority="151" operator="equal">
      <formula>"SIM"</formula>
    </cfRule>
  </conditionalFormatting>
  <conditionalFormatting sqref="Z29">
    <cfRule type="cellIs" dxfId="200" priority="149" operator="equal">
      <formula>"OPORTUNIDADE"</formula>
    </cfRule>
  </conditionalFormatting>
  <conditionalFormatting sqref="Z29">
    <cfRule type="cellIs" dxfId="199" priority="147" operator="equal">
      <formula>"NÃO"</formula>
    </cfRule>
    <cfRule type="cellIs" dxfId="198" priority="148" operator="equal">
      <formula>"SIM"</formula>
    </cfRule>
  </conditionalFormatting>
  <conditionalFormatting sqref="BP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0" operator="equal">
      <formula>"OPORTUNIDADE"</formula>
    </cfRule>
  </conditionalFormatting>
  <conditionalFormatting sqref="Y16">
    <cfRule type="cellIs" dxfId="196" priority="138" operator="equal">
      <formula>"NÃO"</formula>
    </cfRule>
    <cfRule type="cellIs" dxfId="195" priority="139" operator="equal">
      <formula>"SIM"</formula>
    </cfRule>
  </conditionalFormatting>
  <conditionalFormatting sqref="BK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23" operator="equal">
      <formula>"OPORTUNIDADE"</formula>
    </cfRule>
  </conditionalFormatting>
  <conditionalFormatting sqref="Z32:Z33">
    <cfRule type="cellIs" dxfId="193" priority="121" operator="equal">
      <formula>"NÃO"</formula>
    </cfRule>
    <cfRule type="cellIs" dxfId="192" priority="122" operator="equal">
      <formula>"SIM"</formula>
    </cfRule>
  </conditionalFormatting>
  <conditionalFormatting sqref="Y32:Y33">
    <cfRule type="cellIs" dxfId="191" priority="120" operator="equal">
      <formula>"OPORTUNIDADE"</formula>
    </cfRule>
  </conditionalFormatting>
  <conditionalFormatting sqref="Y32:Y33">
    <cfRule type="cellIs" dxfId="190" priority="118" operator="equal">
      <formula>"NÃO"</formula>
    </cfRule>
    <cfRule type="cellIs" dxfId="189" priority="119" operator="equal">
      <formula>"SIM"</formula>
    </cfRule>
  </conditionalFormatting>
  <conditionalFormatting sqref="BK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11" operator="equal">
      <formula>"OPORTUNIDADE"</formula>
    </cfRule>
  </conditionalFormatting>
  <conditionalFormatting sqref="Y40:Y46 Y34:Y38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BK1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0" operator="equal">
      <formula>"OPORTUNIDADE"</formula>
    </cfRule>
  </conditionalFormatting>
  <conditionalFormatting sqref="Z36:Z37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Z38:Z39">
    <cfRule type="cellIs" dxfId="182" priority="97" operator="equal">
      <formula>"OPORTUNIDADE"</formula>
    </cfRule>
  </conditionalFormatting>
  <conditionalFormatting sqref="Z38:Z39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Z46">
    <cfRule type="cellIs" dxfId="179" priority="94" operator="equal">
      <formula>"OPORTUNIDADE"</formula>
    </cfRule>
  </conditionalFormatting>
  <conditionalFormatting sqref="Z4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BP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4">
      <iconSet showValue="0">
        <cfvo type="percent" val="0"/>
        <cfvo type="num" val="1"/>
        <cfvo type="num" val="1" gte="0"/>
      </iconSet>
    </cfRule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6:BK7 BK14:BK15 BK30:BK31 BK47:BK1013 BK33"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82" operator="equal">
      <formula>"OPORTUNIDADE"</formula>
    </cfRule>
  </conditionalFormatting>
  <conditionalFormatting sqref="Y29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39">
    <cfRule type="cellIs" dxfId="173" priority="79" operator="equal">
      <formula>"OPORTUNIDADE"</formula>
    </cfRule>
  </conditionalFormatting>
  <conditionalFormatting sqref="Y39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69" operator="equal">
      <formula>"OPORTUNIDADE"</formula>
    </cfRule>
  </conditionalFormatting>
  <conditionalFormatting sqref="Z49:Z50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49:Y63">
    <cfRule type="cellIs" dxfId="167" priority="63" operator="equal">
      <formula>"OPORTUNIDADE"</formula>
    </cfRule>
  </conditionalFormatting>
  <conditionalFormatting sqref="Y49:Y63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0" operator="equal">
      <formula>"OPORTUNIDADE"</formula>
    </cfRule>
  </conditionalFormatting>
  <conditionalFormatting sqref="Z53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28" operator="equal">
      <formula>"OPORTUNIDADE"</formula>
    </cfRule>
  </conditionalFormatting>
  <conditionalFormatting sqref="Z54:Z55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Z56">
    <cfRule type="cellIs" dxfId="158" priority="22" operator="equal">
      <formula>"OPORTUNIDADE"</formula>
    </cfRule>
  </conditionalFormatting>
  <conditionalFormatting sqref="Z56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Z63">
    <cfRule type="cellIs" dxfId="155" priority="13" operator="equal">
      <formula>"OPORTUNIDADE"</formula>
    </cfRule>
  </conditionalFormatting>
  <conditionalFormatting sqref="Z63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5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962</v>
      </c>
      <c r="C2" s="124" t="s">
        <v>755</v>
      </c>
      <c r="D2" s="79" t="s">
        <v>757</v>
      </c>
      <c r="E2" s="79" t="s">
        <v>963</v>
      </c>
      <c r="F2" s="102" t="s">
        <v>964</v>
      </c>
      <c r="G2" s="79" t="s">
        <v>965</v>
      </c>
      <c r="H2" s="79" t="s">
        <v>966</v>
      </c>
      <c r="I2" s="79" t="s">
        <v>967</v>
      </c>
      <c r="J2" s="79" t="s">
        <v>968</v>
      </c>
      <c r="K2" s="81" t="s">
        <v>969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>
        <f>IF(SP_NORTE!B50="","*",SP_NORTE!B50)</f>
        <v>46085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970</v>
      </c>
      <c r="C3" s="208" t="s">
        <v>971</v>
      </c>
      <c r="D3" s="208" t="s">
        <v>972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973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6" t="s">
        <v>974</v>
      </c>
      <c r="C4" s="166" t="s">
        <v>975</v>
      </c>
      <c r="D4" s="166" t="s">
        <v>976</v>
      </c>
      <c r="E4" s="166" t="s">
        <v>977</v>
      </c>
      <c r="F4" s="166" t="s">
        <v>4</v>
      </c>
      <c r="G4" s="166" t="s">
        <v>978</v>
      </c>
    </row>
    <row r="5" spans="2:7">
      <c r="B5" s="167" t="s">
        <v>979</v>
      </c>
      <c r="C5" s="167">
        <v>257068</v>
      </c>
      <c r="D5" s="167" t="s">
        <v>980</v>
      </c>
      <c r="E5" s="167" t="s">
        <v>981</v>
      </c>
      <c r="F5" s="167" t="s">
        <v>981</v>
      </c>
      <c r="G5" s="168">
        <v>46296</v>
      </c>
    </row>
    <row r="6" spans="2:7">
      <c r="B6" s="167" t="s">
        <v>982</v>
      </c>
      <c r="C6" s="167" t="s">
        <v>384</v>
      </c>
      <c r="D6" s="167" t="s">
        <v>384</v>
      </c>
      <c r="E6" s="167" t="s">
        <v>384</v>
      </c>
      <c r="F6" s="167" t="s">
        <v>983</v>
      </c>
      <c r="G6" s="168" t="s">
        <v>384</v>
      </c>
    </row>
    <row r="7" spans="2:7">
      <c r="B7" s="167" t="s">
        <v>984</v>
      </c>
      <c r="C7" s="167">
        <v>257472</v>
      </c>
      <c r="D7" s="167" t="s">
        <v>985</v>
      </c>
      <c r="E7" s="167" t="s">
        <v>986</v>
      </c>
      <c r="F7" s="167" t="s">
        <v>986</v>
      </c>
      <c r="G7" s="168">
        <v>45992</v>
      </c>
    </row>
    <row r="8" spans="2:7">
      <c r="B8" s="167" t="s">
        <v>987</v>
      </c>
      <c r="C8" s="167">
        <v>260307</v>
      </c>
      <c r="D8" s="167" t="s">
        <v>988</v>
      </c>
      <c r="E8" s="167" t="s">
        <v>989</v>
      </c>
      <c r="F8" s="167" t="s">
        <v>986</v>
      </c>
      <c r="G8" s="168">
        <v>46082</v>
      </c>
    </row>
    <row r="9" spans="2:7">
      <c r="B9" s="167" t="s">
        <v>990</v>
      </c>
      <c r="C9" s="167">
        <v>333033</v>
      </c>
      <c r="D9" s="167" t="s">
        <v>991</v>
      </c>
      <c r="E9" s="167" t="s">
        <v>983</v>
      </c>
      <c r="F9" s="167" t="s">
        <v>992</v>
      </c>
      <c r="G9" s="167" t="s">
        <v>384</v>
      </c>
    </row>
    <row r="10" spans="2:7">
      <c r="B10" s="167" t="s">
        <v>993</v>
      </c>
      <c r="C10" s="167"/>
      <c r="D10" s="167"/>
      <c r="E10" s="167" t="s">
        <v>983</v>
      </c>
      <c r="F10" s="167" t="s">
        <v>992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994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169" t="s">
        <v>477</v>
      </c>
      <c r="D3" s="169" t="s">
        <v>995</v>
      </c>
      <c r="E3" s="169" t="s">
        <v>996</v>
      </c>
      <c r="F3" s="169" t="s">
        <v>997</v>
      </c>
      <c r="G3" s="169" t="s">
        <v>998</v>
      </c>
      <c r="H3" s="169" t="s">
        <v>999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1000</v>
      </c>
      <c r="C1" s="25" t="s">
        <v>831</v>
      </c>
      <c r="E1" s="25" t="s">
        <v>1001</v>
      </c>
      <c r="G1" s="25" t="s">
        <v>1002</v>
      </c>
      <c r="H1" s="27"/>
      <c r="I1" s="25" t="s">
        <v>1003</v>
      </c>
      <c r="J1" s="27"/>
      <c r="K1" s="25" t="s">
        <v>1004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1005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1006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1007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1008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1009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1010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1011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1012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1013</v>
      </c>
      <c r="B13" s="4" t="s">
        <v>1014</v>
      </c>
      <c r="C13" s="4" t="s">
        <v>1015</v>
      </c>
      <c r="D13" s="4" t="s">
        <v>1016</v>
      </c>
      <c r="E13" s="4" t="s">
        <v>1017</v>
      </c>
      <c r="F13" s="4" t="s">
        <v>1018</v>
      </c>
      <c r="G13" s="4" t="s">
        <v>1019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1020</v>
      </c>
      <c r="N13" s="4" t="s">
        <v>1021</v>
      </c>
      <c r="O13" s="4" t="s">
        <v>1022</v>
      </c>
      <c r="P13" s="4" t="s">
        <v>827</v>
      </c>
      <c r="Q13" s="4" t="s">
        <v>1023</v>
      </c>
      <c r="R13" s="4" t="s">
        <v>1024</v>
      </c>
      <c r="S13" s="4" t="s">
        <v>1025</v>
      </c>
      <c r="T13" s="4" t="s">
        <v>1026</v>
      </c>
      <c r="U13" s="4" t="s">
        <v>1027</v>
      </c>
      <c r="V13" s="32" t="s">
        <v>1028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1029</v>
      </c>
      <c r="B14" s="34" t="s">
        <v>1030</v>
      </c>
      <c r="C14" s="34" t="s">
        <v>1031</v>
      </c>
      <c r="D14" s="34" t="s">
        <v>1032</v>
      </c>
      <c r="E14" s="34" t="s">
        <v>1032</v>
      </c>
      <c r="F14" s="34" t="s">
        <v>1033</v>
      </c>
      <c r="G14" s="34" t="s">
        <v>1033</v>
      </c>
      <c r="H14" s="34" t="s">
        <v>834</v>
      </c>
      <c r="I14" s="34" t="s">
        <v>1034</v>
      </c>
      <c r="J14" s="34" t="s">
        <v>911</v>
      </c>
      <c r="K14" s="34" t="s">
        <v>1035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1036</v>
      </c>
      <c r="R14" s="34" t="s">
        <v>1037</v>
      </c>
      <c r="S14" s="34" t="s">
        <v>1032</v>
      </c>
      <c r="T14" s="34" t="s">
        <v>1032</v>
      </c>
      <c r="U14" s="34" t="s">
        <v>1027</v>
      </c>
      <c r="V14" s="35" t="s">
        <v>1028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1038</v>
      </c>
      <c r="B15" s="34" t="s">
        <v>1039</v>
      </c>
      <c r="C15" s="34" t="str">
        <f>""</f>
        <v/>
      </c>
      <c r="D15" s="34"/>
      <c r="E15" s="34"/>
      <c r="F15" s="34"/>
      <c r="G15" s="34" t="s">
        <v>1040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1019</v>
      </c>
      <c r="R15" s="34" t="s">
        <v>1041</v>
      </c>
      <c r="S15" s="34" t="s">
        <v>1042</v>
      </c>
      <c r="T15" s="34" t="s">
        <v>1042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1032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1043</v>
      </c>
      <c r="L16" s="34"/>
      <c r="M16" s="34"/>
      <c r="N16" s="34"/>
      <c r="O16" s="34"/>
      <c r="P16" s="34"/>
      <c r="Q16" s="34"/>
      <c r="R16" s="34" t="s">
        <v>1044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1045</v>
      </c>
      <c r="B28" s="30" t="s">
        <v>1046</v>
      </c>
      <c r="C28" s="30" t="s">
        <v>1047</v>
      </c>
      <c r="D28" s="30" t="s">
        <v>1048</v>
      </c>
      <c r="E28" s="30" t="s">
        <v>1049</v>
      </c>
      <c r="F28" s="30" t="s">
        <v>1050</v>
      </c>
      <c r="G28" s="30" t="s">
        <v>1051</v>
      </c>
      <c r="H28" s="30" t="s">
        <v>1052</v>
      </c>
      <c r="I28" s="30" t="s">
        <v>1053</v>
      </c>
      <c r="J28" s="30" t="s">
        <v>1054</v>
      </c>
      <c r="K28" s="30" t="s">
        <v>1055</v>
      </c>
      <c r="L28" s="30" t="s">
        <v>1056</v>
      </c>
      <c r="M28" s="30" t="s">
        <v>1057</v>
      </c>
      <c r="N28" s="30" t="s">
        <v>1058</v>
      </c>
      <c r="O28" s="30" t="s">
        <v>1059</v>
      </c>
      <c r="P28" s="30" t="s">
        <v>1060</v>
      </c>
      <c r="Q28" s="30" t="s">
        <v>1061</v>
      </c>
      <c r="R28" s="30" t="s">
        <v>1062</v>
      </c>
      <c r="S28" s="30" t="s">
        <v>1063</v>
      </c>
      <c r="T28" s="30" t="s">
        <v>1064</v>
      </c>
      <c r="U28" s="30" t="s">
        <v>1065</v>
      </c>
      <c r="V28" s="30" t="s">
        <v>1066</v>
      </c>
      <c r="W28" s="30" t="s">
        <v>1067</v>
      </c>
      <c r="X28" s="30" t="s">
        <v>1068</v>
      </c>
      <c r="Y28" s="30" t="s">
        <v>1069</v>
      </c>
      <c r="Z28" s="30" t="s">
        <v>1070</v>
      </c>
      <c r="AA28" s="30" t="s">
        <v>1071</v>
      </c>
      <c r="AB28" s="30" t="s">
        <v>1072</v>
      </c>
      <c r="AC28" s="30" t="s">
        <v>1073</v>
      </c>
      <c r="AD28" s="30" t="s">
        <v>1074</v>
      </c>
      <c r="AE28" s="30" t="s">
        <v>1075</v>
      </c>
      <c r="AF28" s="30" t="s">
        <v>1076</v>
      </c>
      <c r="AG28" s="30" t="s">
        <v>1077</v>
      </c>
      <c r="AH28" s="30" t="s">
        <v>1078</v>
      </c>
      <c r="AI28" s="30" t="s">
        <v>1079</v>
      </c>
      <c r="AJ28" s="30" t="s">
        <v>1080</v>
      </c>
      <c r="AK28" s="30" t="s">
        <v>1081</v>
      </c>
      <c r="AL28" s="30" t="s">
        <v>1082</v>
      </c>
      <c r="AM28" s="30" t="s">
        <v>1083</v>
      </c>
      <c r="AN28" s="36" t="s">
        <v>1084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1085</v>
      </c>
      <c r="B29" s="34" t="s">
        <v>1086</v>
      </c>
      <c r="C29" s="34" t="s">
        <v>1087</v>
      </c>
      <c r="D29" s="34" t="s">
        <v>1033</v>
      </c>
      <c r="E29" s="34" t="s">
        <v>1039</v>
      </c>
      <c r="F29" s="34" t="s">
        <v>1088</v>
      </c>
      <c r="G29" s="34" t="s">
        <v>1089</v>
      </c>
      <c r="H29" s="34" t="s">
        <v>1090</v>
      </c>
      <c r="I29" s="34" t="s">
        <v>880</v>
      </c>
      <c r="J29" s="34" t="s">
        <v>1091</v>
      </c>
      <c r="K29" s="34" t="s">
        <v>1091</v>
      </c>
      <c r="L29" s="34" t="s">
        <v>1092</v>
      </c>
      <c r="M29" s="34" t="s">
        <v>931</v>
      </c>
      <c r="N29" s="34" t="s">
        <v>1093</v>
      </c>
      <c r="O29" s="34" t="s">
        <v>1094</v>
      </c>
      <c r="P29" s="34" t="s">
        <v>1095</v>
      </c>
      <c r="Q29" s="34" t="s">
        <v>1096</v>
      </c>
      <c r="R29" s="34" t="s">
        <v>1097</v>
      </c>
      <c r="S29" s="34" t="s">
        <v>1098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1099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1100</v>
      </c>
      <c r="AD29" s="34" t="s">
        <v>1101</v>
      </c>
      <c r="AE29" s="34" t="s">
        <v>1102</v>
      </c>
      <c r="AF29" s="34" t="s">
        <v>1041</v>
      </c>
      <c r="AG29" s="34" t="s">
        <v>1044</v>
      </c>
      <c r="AH29" s="34" t="s">
        <v>1103</v>
      </c>
      <c r="AI29" s="34" t="s">
        <v>1104</v>
      </c>
      <c r="AJ29" s="34" t="s">
        <v>1091</v>
      </c>
      <c r="AK29" s="34" t="s">
        <v>1104</v>
      </c>
      <c r="AL29" s="34" t="s">
        <v>1091</v>
      </c>
      <c r="AM29" s="34" t="s">
        <v>1027</v>
      </c>
      <c r="AN29" s="35" t="s">
        <v>1028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1085</v>
      </c>
      <c r="B30" s="34"/>
      <c r="C30" s="34"/>
      <c r="D30" s="34" t="s">
        <v>1040</v>
      </c>
      <c r="E30" s="34"/>
      <c r="F30" s="34" t="s">
        <v>1105</v>
      </c>
      <c r="G30" s="34" t="s">
        <v>1106</v>
      </c>
      <c r="H30" s="34" t="s">
        <v>1107</v>
      </c>
      <c r="I30" s="34" t="s">
        <v>1108</v>
      </c>
      <c r="J30" s="34"/>
      <c r="K30" s="34"/>
      <c r="L30" s="34" t="s">
        <v>1109</v>
      </c>
      <c r="M30" s="34" t="s">
        <v>874</v>
      </c>
      <c r="N30" s="34" t="s">
        <v>880</v>
      </c>
      <c r="O30" s="34" t="s">
        <v>946</v>
      </c>
      <c r="P30" s="34" t="s">
        <v>1110</v>
      </c>
      <c r="Q30" s="34" t="s">
        <v>856</v>
      </c>
      <c r="R30" s="34"/>
      <c r="S30" s="34" t="s">
        <v>1096</v>
      </c>
      <c r="T30" s="34" t="s">
        <v>1111</v>
      </c>
      <c r="U30" s="34" t="s">
        <v>880</v>
      </c>
      <c r="V30" s="34" t="s">
        <v>1111</v>
      </c>
      <c r="W30" s="34" t="s">
        <v>880</v>
      </c>
      <c r="X30" s="34" t="s">
        <v>1111</v>
      </c>
      <c r="Y30" s="34" t="s">
        <v>880</v>
      </c>
      <c r="Z30" s="34" t="s">
        <v>1111</v>
      </c>
      <c r="AA30" s="34" t="s">
        <v>880</v>
      </c>
      <c r="AB30" s="34"/>
      <c r="AC30" s="34"/>
      <c r="AD30" s="34"/>
      <c r="AE30" s="34" t="s">
        <v>1112</v>
      </c>
      <c r="AF30" s="34"/>
      <c r="AG30" s="34"/>
      <c r="AH30" s="34"/>
      <c r="AI30" s="34" t="s">
        <v>1113</v>
      </c>
      <c r="AJ30" s="34" t="s">
        <v>1114</v>
      </c>
      <c r="AK30" s="34" t="s">
        <v>1113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1115</v>
      </c>
      <c r="E31" s="34"/>
      <c r="F31" s="34"/>
      <c r="G31" s="34"/>
      <c r="H31" s="34"/>
      <c r="I31" s="34"/>
      <c r="J31" s="34"/>
      <c r="K31" s="34"/>
      <c r="L31" s="34" t="s">
        <v>1116</v>
      </c>
      <c r="M31" s="34" t="s">
        <v>1117</v>
      </c>
      <c r="N31" s="34" t="s">
        <v>923</v>
      </c>
      <c r="O31" s="34" t="s">
        <v>1118</v>
      </c>
      <c r="P31" s="34" t="s">
        <v>912</v>
      </c>
      <c r="Q31" s="34" t="s">
        <v>1119</v>
      </c>
      <c r="R31" s="34"/>
      <c r="S31" s="34" t="s">
        <v>856</v>
      </c>
      <c r="T31" s="34"/>
      <c r="U31" s="34" t="s">
        <v>1120</v>
      </c>
      <c r="V31" s="34"/>
      <c r="W31" s="34" t="s">
        <v>1120</v>
      </c>
      <c r="X31" s="34"/>
      <c r="Y31" s="34" t="s">
        <v>1120</v>
      </c>
      <c r="Z31" s="34"/>
      <c r="AA31" s="34" t="s">
        <v>1120</v>
      </c>
      <c r="AB31" s="34"/>
      <c r="AC31" s="34"/>
      <c r="AD31" s="34"/>
      <c r="AE31" s="34" t="s">
        <v>1121</v>
      </c>
      <c r="AF31" s="34"/>
      <c r="AG31" s="34"/>
      <c r="AH31" s="34"/>
      <c r="AI31" s="34" t="s">
        <v>1122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1123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1124</v>
      </c>
      <c r="Q32" s="34" t="s">
        <v>1125</v>
      </c>
      <c r="R32" s="34"/>
      <c r="S32" s="34" t="s">
        <v>1119</v>
      </c>
      <c r="T32" s="34"/>
      <c r="U32" s="34" t="s">
        <v>1126</v>
      </c>
      <c r="V32" s="34"/>
      <c r="W32" s="34" t="s">
        <v>1126</v>
      </c>
      <c r="X32" s="34"/>
      <c r="Y32" s="34" t="s">
        <v>1126</v>
      </c>
      <c r="Z32" s="34"/>
      <c r="AA32" s="34" t="s">
        <v>1126</v>
      </c>
      <c r="AB32" s="34"/>
      <c r="AC32" s="34"/>
      <c r="AD32" s="34"/>
      <c r="AE32" s="34"/>
      <c r="AF32" s="34"/>
      <c r="AG32" s="34"/>
      <c r="AH32" s="34"/>
      <c r="AI32" s="34" t="s">
        <v>1116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1127</v>
      </c>
      <c r="E33" s="34"/>
      <c r="F33" s="34"/>
      <c r="G33" s="34"/>
      <c r="H33" s="34"/>
      <c r="I33" s="34"/>
      <c r="J33" s="34"/>
      <c r="K33" s="34"/>
      <c r="L33" s="34" t="s">
        <v>1128</v>
      </c>
      <c r="M33" s="34"/>
      <c r="N33" s="34"/>
      <c r="O33" s="34"/>
      <c r="P33" s="34"/>
      <c r="Q33" s="34" t="s">
        <v>925</v>
      </c>
      <c r="R33" s="34"/>
      <c r="S33" s="34" t="s">
        <v>1125</v>
      </c>
      <c r="T33" s="34"/>
      <c r="U33" s="34" t="s">
        <v>1129</v>
      </c>
      <c r="V33" s="34"/>
      <c r="W33" s="34" t="s">
        <v>1129</v>
      </c>
      <c r="X33" s="34"/>
      <c r="Y33" s="34" t="s">
        <v>1129</v>
      </c>
      <c r="Z33" s="34"/>
      <c r="AA33" s="34" t="s">
        <v>1129</v>
      </c>
      <c r="AB33" s="34"/>
      <c r="AC33" s="34"/>
      <c r="AD33" s="34"/>
      <c r="AE33" s="34"/>
      <c r="AF33" s="34"/>
      <c r="AG33" s="34"/>
      <c r="AH33" s="34"/>
      <c r="AI33" s="34" t="s">
        <v>1128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1130</v>
      </c>
      <c r="M34" s="34"/>
      <c r="N34" s="34"/>
      <c r="O34" s="34"/>
      <c r="P34" s="34"/>
      <c r="Q34" s="34" t="s">
        <v>1131</v>
      </c>
      <c r="R34" s="34"/>
      <c r="S34" s="34" t="s">
        <v>925</v>
      </c>
      <c r="T34" s="34"/>
      <c r="U34" s="34" t="s">
        <v>1132</v>
      </c>
      <c r="V34" s="34"/>
      <c r="W34" s="34" t="s">
        <v>1132</v>
      </c>
      <c r="X34" s="34"/>
      <c r="Y34" s="34" t="s">
        <v>1132</v>
      </c>
      <c r="Z34" s="34"/>
      <c r="AA34" s="34" t="s">
        <v>1132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1133</v>
      </c>
      <c r="M35" s="34"/>
      <c r="N35" s="34"/>
      <c r="O35" s="34"/>
      <c r="P35" s="34"/>
      <c r="Q35" s="34" t="s">
        <v>1134</v>
      </c>
      <c r="R35" s="34"/>
      <c r="S35" s="34" t="s">
        <v>1131</v>
      </c>
      <c r="T35" s="34"/>
      <c r="U35" s="34" t="s">
        <v>1135</v>
      </c>
      <c r="V35" s="34"/>
      <c r="W35" s="34" t="s">
        <v>1135</v>
      </c>
      <c r="X35" s="34"/>
      <c r="Y35" s="34" t="s">
        <v>1135</v>
      </c>
      <c r="Z35" s="34"/>
      <c r="AA35" s="34" t="s">
        <v>1135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1136</v>
      </c>
      <c r="R36" s="34"/>
      <c r="S36" s="34" t="s">
        <v>1134</v>
      </c>
      <c r="T36" s="34"/>
      <c r="U36" s="34" t="s">
        <v>1137</v>
      </c>
      <c r="V36" s="34"/>
      <c r="W36" s="34" t="s">
        <v>1137</v>
      </c>
      <c r="X36" s="34"/>
      <c r="Y36" s="34" t="s">
        <v>1137</v>
      </c>
      <c r="Z36" s="34"/>
      <c r="AA36" s="34" t="s">
        <v>1137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1138</v>
      </c>
      <c r="R37" s="34"/>
      <c r="S37" s="34" t="s">
        <v>1136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1139</v>
      </c>
      <c r="R38" s="34"/>
      <c r="S38" s="34" t="s">
        <v>1138</v>
      </c>
      <c r="T38" s="34"/>
      <c r="U38" s="34" t="s">
        <v>1140</v>
      </c>
      <c r="V38" s="34"/>
      <c r="W38" s="34" t="s">
        <v>1140</v>
      </c>
      <c r="X38" s="34"/>
      <c r="Y38" s="34" t="s">
        <v>1140</v>
      </c>
      <c r="Z38" s="34"/>
      <c r="AA38" s="34" t="s">
        <v>1140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1141</v>
      </c>
      <c r="R39" s="37"/>
      <c r="S39" s="37" t="s">
        <v>1139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1142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1143</v>
      </c>
      <c r="V1" s="249"/>
      <c r="W1" s="249"/>
    </row>
    <row r="2" spans="1:23" ht="15" customHeight="1">
      <c r="A2" s="90" t="s">
        <v>1144</v>
      </c>
      <c r="B2" s="90" t="s">
        <v>1145</v>
      </c>
      <c r="C2" s="90" t="s">
        <v>380</v>
      </c>
      <c r="D2" s="91" t="s">
        <v>770</v>
      </c>
      <c r="E2" s="91" t="s">
        <v>4</v>
      </c>
      <c r="F2" s="91" t="s">
        <v>1146</v>
      </c>
      <c r="G2" s="91" t="s">
        <v>1042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1147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40</v>
      </c>
      <c r="V47" s="140">
        <f ca="1">_xlfn.XLOOKUP(G47&amp;$V$2,BS_CONTROLE[CHAVE],BS_CONTROLE[Quantidade_11],"-")</f>
        <v>50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400</v>
      </c>
      <c r="V49" s="140">
        <f ca="1">_xlfn.XLOOKUP(G49&amp;$V$2,BS_CONTROLE[CHAVE],BS_CONTROLE[Quantidade_11],"-")</f>
        <v>350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1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MODERNIZAÇÃO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650</v>
      </c>
      <c r="V59" s="140">
        <f ca="1">_xlfn.XLOOKUP(G59&amp;$V$2,BS_CONTROLE[CHAVE],BS_CONTROLE[Quantidade_11],"-")</f>
        <v>350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1001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1148</v>
      </c>
      <c r="D5" s="251"/>
      <c r="E5" s="251"/>
      <c r="F5" s="251"/>
      <c r="G5" s="251"/>
      <c r="H5" s="251"/>
      <c r="I5" s="251"/>
      <c r="J5" s="252"/>
      <c r="K5" s="253" t="s">
        <v>1149</v>
      </c>
      <c r="L5" s="254"/>
      <c r="M5" s="254"/>
      <c r="N5" s="254"/>
      <c r="O5" s="255" t="s">
        <v>1150</v>
      </c>
      <c r="P5" s="256"/>
    </row>
    <row r="6" spans="1:16" s="77" customFormat="1" ht="15" customHeight="1">
      <c r="A6" s="69" t="s">
        <v>1146</v>
      </c>
      <c r="B6" s="78" t="s">
        <v>1145</v>
      </c>
      <c r="C6" s="79" t="s">
        <v>770</v>
      </c>
      <c r="D6" s="80" t="s">
        <v>771</v>
      </c>
      <c r="E6" s="79" t="s">
        <v>1151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1152</v>
      </c>
      <c r="M6" s="83" t="s">
        <v>402</v>
      </c>
      <c r="N6" s="84" t="s">
        <v>765</v>
      </c>
      <c r="O6" s="162" t="s">
        <v>808</v>
      </c>
      <c r="P6" s="136" t="s">
        <v>1153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2026-03-04T01:36:24Z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