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257" documentId="8_{B6337239-1A00-434D-AAD0-422EA1FEB5AE}" xr6:coauthVersionLast="47" xr6:coauthVersionMax="47" xr10:uidLastSave="{F7143C08-7F39-4521-A86A-C0BC9838854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8" i="1" a="1"/>
  <c r="N288" i="1"/>
  <c r="N287" i="1" a="1"/>
  <c r="N287" i="1"/>
  <c r="N286" i="1" a="1"/>
  <c r="N286" i="1"/>
  <c r="N285" i="1" a="1"/>
  <c r="N285" i="1"/>
  <c r="N284" i="1" a="1"/>
  <c r="N284" i="1"/>
  <c r="N283" i="1" a="1"/>
  <c r="N283" i="1"/>
  <c r="N282" i="1" a="1"/>
  <c r="N282" i="1"/>
  <c r="N281" i="1" a="1"/>
  <c r="N281" i="1"/>
  <c r="N274" i="1" a="1"/>
  <c r="N274" i="1"/>
  <c r="N302" i="1" a="1"/>
  <c r="N302" i="1"/>
  <c r="N301" i="1" a="1"/>
  <c r="N301" i="1"/>
  <c r="N300" i="1" a="1"/>
  <c r="N300" i="1"/>
  <c r="N299" i="1" a="1"/>
  <c r="N299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00" i="1" a="1"/>
  <c r="M300" i="1"/>
  <c r="M299" i="1" a="1"/>
  <c r="M299" i="1"/>
  <c r="M298" i="1" a="1"/>
  <c r="M298" i="1"/>
  <c r="M297" i="1" a="1"/>
  <c r="M297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M290" i="1" a="1"/>
  <c r="M290" i="1"/>
  <c r="M289" i="1" a="1"/>
  <c r="M289" i="1"/>
  <c r="M288" i="1" a="1"/>
  <c r="M288" i="1"/>
  <c r="M287" i="1" a="1"/>
  <c r="M287" i="1"/>
  <c r="M286" i="1" a="1"/>
  <c r="M286" i="1"/>
  <c r="M285" i="1" a="1"/>
  <c r="M285" i="1"/>
  <c r="M284" i="1" a="1"/>
  <c r="M284" i="1"/>
  <c r="M283" i="1" a="1"/>
  <c r="M283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/>
  <c r="S415" i="1" a="1"/>
  <c r="S415" i="1" s="1"/>
  <c r="T414" i="1" a="1"/>
  <c r="T414" i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/>
  <c r="T410" i="1" a="1"/>
  <c r="T410" i="1" s="1"/>
  <c r="S410" i="1" a="1"/>
  <c r="S410" i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/>
  <c r="S406" i="1" a="1"/>
  <c r="S406" i="1" s="1"/>
  <c r="T405" i="1" a="1"/>
  <c r="T405" i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/>
  <c r="T401" i="1" a="1"/>
  <c r="T401" i="1" s="1"/>
  <c r="S401" i="1" a="1"/>
  <c r="S401" i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/>
  <c r="S397" i="1" a="1"/>
  <c r="S397" i="1" s="1"/>
  <c r="T396" i="1" a="1"/>
  <c r="T396" i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/>
  <c r="T392" i="1" a="1"/>
  <c r="T392" i="1" s="1"/>
  <c r="S392" i="1" a="1"/>
  <c r="S392" i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/>
  <c r="S388" i="1" a="1"/>
  <c r="S388" i="1" s="1"/>
  <c r="D386" i="12" s="1"/>
  <c r="T387" i="1" a="1"/>
  <c r="T387" i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AN8" i="1" s="1"/>
  <c r="M8" i="1" a="1"/>
  <c r="M8" i="1" s="1"/>
  <c r="N7" i="1" a="1"/>
  <c r="N7" i="1" s="1"/>
  <c r="M7" i="1" a="1"/>
  <c r="M7" i="1" s="1"/>
  <c r="A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Q256" i="1"/>
  <c r="AY256" i="1"/>
  <c r="BR256" i="1" s="1"/>
  <c r="BF256" i="1"/>
  <c r="BS256" i="1"/>
  <c r="A257" i="1"/>
  <c r="C257" i="1"/>
  <c r="G257" i="1"/>
  <c r="AM257" i="1"/>
  <c r="AN257" i="1"/>
  <c r="R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AM260" i="1"/>
  <c r="AN260" i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AN284" i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AM285" i="1"/>
  <c r="AN285" i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AM286" i="1"/>
  <c r="AN286" i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AN294" i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AM299" i="1"/>
  <c r="AN299" i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6" i="12"/>
  <c r="E385" i="12"/>
  <c r="D383" i="12"/>
  <c r="D382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323" i="11"/>
  <c r="M324" i="11"/>
  <c r="K330" i="11"/>
  <c r="M340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7" i="1" l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<sst xmlns="http://schemas.openxmlformats.org/spreadsheetml/2006/main" count="7624" uniqueCount="1426">
  <si>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</si>
  <si>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</si>
  <si>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</si>
  <si>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</si>
  <si>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</si>
  <si>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</si>
  <si>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</si>
  <si>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</si>
  <si>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</si>
  <si>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</si>
  <si>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</si>
  <si>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</si>
  <si>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</si>
  <si>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</si>
  <si>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</si>
  <si>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</si>
  <si>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</si>
  <si>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</si>
  <si>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</si>
  <si>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</si>
  <si>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</si>
  <si>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</si>
  <si>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</si>
  <si>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</si>
  <si>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</si>
  <si>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</si>
  <si>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</si>
  <si>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</si>
  <si>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</si>
  <si>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</si>
  <si>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</si>
  <si>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</si>
  <si>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</si>
  <si>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</si>
  <si>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</si>
  <si>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</si>
  <si>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</si>
  <si>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</si>
  <si>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</si>
  <si>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</si>
  <si>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</si>
  <si>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</si>
  <si>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</si>
  <si>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</si>
  <si>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</si>
  <si>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</si>
  <si>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</si>
  <si>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</si>
  <si>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</si>
  <si>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</si>
  <si>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</si>
  <si>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</si>
  <si>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</si>
  <si>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</si>
  <si>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</si>
  <si>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</si>
  <si>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</si>
  <si>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</si>
  <si>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</si>
  <si>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</si>
  <si>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</si>
  <si>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</si>
  <si>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</si>
  <si>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</si>
  <si>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</si>
  <si>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</si>
  <si>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</si>
  <si>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</si>
  <si>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</si>
  <si>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</si>
  <si>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</si>
  <si>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</si>
  <si>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</si>
  <si>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</si>
  <si>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</si>
  <si>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</si>
  <si>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</si>
  <si>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</si>
  <si>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</si>
  <si>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</si>
  <si>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</si>
  <si>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</si>
  <si>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</si>
  <si>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</si>
  <si>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</si>
  <si>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</si>
  <si>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</si>
  <si>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</si>
  <si>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</si>
  <si>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</si>
  <si>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</si>
  <si>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</si>
  <si>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</si>
  <si>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</si>
  <si>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</si>
  <si>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</si>
  <si>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</si>
  <si>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</si>
  <si>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</si>
  <si>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</si>
  <si>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</si>
  <si>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</si>
  <si>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</si>
  <si>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</si>
  <si>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</si>
  <si>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</si>
  <si>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</si>
  <si>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</si>
  <si>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</si>
  <si>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</si>
  <si>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</si>
  <si>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</si>
  <si>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</si>
  <si>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</si>
  <si>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</si>
  <si>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</si>
  <si>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</si>
  <si>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</si>
  <si>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</si>
  <si>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</si>
  <si>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</si>
  <si>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</si>
  <si>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</si>
  <si>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</si>
  <si>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</si>
  <si>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</si>
  <si>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</si>
  <si>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</si>
  <si>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</si>
  <si>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</si>
  <si>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</si>
  <si>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</si>
  <si>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</si>
  <si>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</si>
  <si>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</si>
  <si>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</si>
  <si>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</si>
  <si>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</si>
  <si>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</si>
  <si>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</si>
  <si>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</si>
  <si>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</si>
  <si>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</si>
  <si>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</si>
  <si>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</si>
  <si>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</si>
  <si>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</si>
  <si>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</si>
  <si>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</si>
  <si>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</si>
  <si>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</si>
  <si>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</si>
  <si>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</si>
  <si>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</si>
  <si>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</si>
  <si>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</si>
  <si>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</si>
  <si>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</si>
  <si>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</si>
  <si>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</si>
  <si>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</si>
  <si>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</si>
  <si>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</si>
  <si>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</si>
  <si>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</si>
  <si>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</si>
  <si>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</si>
  <si>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</si>
  <si>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</si>
  <si>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</si>
  <si>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</si>
  <si>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</si>
  <si>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</si>
  <si>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</si>
  <si>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</si>
  <si>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</si>
  <si>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</si>
  <si>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</si>
  <si>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</si>
  <si>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</si>
  <si>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</si>
  <si>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</si>
  <si>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</si>
  <si>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</si>
  <si>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</si>
  <si>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</si>
  <si>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</si>
  <si>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</si>
  <si>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</si>
  <si>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</si>
  <si>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</si>
  <si>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</si>
  <si>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</si>
  <si>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</si>
  <si>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</si>
  <si>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</si>
  <si>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</si>
  <si>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</si>
  <si>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</si>
  <si>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</si>
  <si>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</si>
  <si>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</si>
  <si>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</si>
  <si>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</si>
  <si>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</si>
  <si>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</si>
  <si>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</si>
  <si>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</si>
  <si>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</si>
  <si>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</si>
  <si>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</si>
  <si>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</si>
  <si>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</si>
  <si>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</si>
  <si>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</si>
  <si>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</si>
  <si>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</si>
  <si>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</si>
  <si>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</si>
  <si>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</si>
  <si>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</si>
  <si>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</si>
  <si>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</si>
  <si>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</si>
  <si>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</si>
  <si>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</si>
  <si>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</si>
  <si>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</si>
  <si>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</si>
  <si>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</si>
  <si>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</si>
  <si>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</si>
  <si>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</si>
  <si>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</si>
  <si>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</si>
  <si>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</si>
  <si>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</si>
  <si>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</si>
  <si>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</si>
  <si>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</si>
  <si>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</si>
  <si>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</si>
  <si>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</si>
  <si>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</si>
  <si>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</si>
  <si>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</si>
  <si>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</si>
  <si>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</si>
  <si>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</si>
  <si>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</si>
  <si>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</si>
  <si>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</si>
  <si>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</si>
  <si>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</si>
  <si>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</si>
  <si>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</si>
  <si>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</si>
  <si>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</si>
  <si>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</si>
  <si>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</si>
  <si>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</si>
  <si>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</si>
  <si>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</si>
  <si>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</si>
  <si>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</si>
  <si>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</si>
  <si>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</si>
  <si>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</si>
  <si>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</si>
  <si>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</si>
  <si>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</si>
  <si>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</si>
  <si>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</si>
  <si>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</si>
  <si>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</si>
  <si>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</si>
  <si>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</si>
  <si>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</si>
  <si>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</si>
  <si>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</si>
  <si>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</si>
  <si>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</si>
  <si>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</si>
  <si>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</si>
  <si>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</si>
  <si>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</si>
  <si>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</si>
  <si>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</si>
  <si>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</si>
  <si>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</si>
  <si>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</si>
  <si>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</si>
  <si>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</si>
  <si>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</si>
  <si>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</si>
  <si>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</si>
  <si>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</si>
  <si>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</si>
  <si>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</si>
  <si>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</si>
  <si>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</si>
  <si>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</si>
  <si>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</si>
  <si>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</si>
  <si>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</si>
  <si>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</si>
  <si>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</si>
  <si>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</si>
  <si>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</si>
  <si>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</si>
  <si>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</si>
  <si>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</si>
  <si>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</si>
  <si>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</si>
  <si>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</si>
  <si>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</si>
  <si>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</si>
  <si>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</si>
  <si>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</si>
  <si>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</si>
  <si>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</si>
  <si>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</si>
  <si>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</si>
  <si>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</si>
  <si>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</si>
  <si>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</si>
  <si>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</si>
  <si>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</si>
  <si>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</si>
  <si>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</si>
  <si>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</si>
  <si>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</si>
  <si>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</si>
  <si>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</si>
  <si>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</si>
  <si>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</si>
  <si>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</si>
  <si>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</si>
  <si>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</si>
  <si>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</si>
  <si>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</si>
  <si>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</si>
  <si>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</si>
  <si>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</si>
  <si>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</si>
  <si>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</si>
  <si>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</si>
  <si>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</si>
  <si>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</si>
  <si>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</si>
  <si>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</si>
  <si>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</si>
  <si>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</si>
  <si>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</si>
  <si>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</si>
  <si>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</si>
  <si>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</si>
  <si>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</si>
  <si>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</si>
  <si>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</si>
  <si>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</si>
  <si>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</si>
  <si>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</si>
  <si>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</si>
  <si>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</si>
  <si>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</si>
  <si>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</si>
  <si>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</si>
  <si>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</si>
  <si>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</si>
  <si>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</si>
  <si>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</si>
  <si>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</si>
  <si>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</si>
  <si>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</si>
  <si>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</si>
  <si>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</si>
  <si>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</si>
  <si>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</si>
  <si>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</si>
  <si>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</si>
  <si>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</si>
  <si>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</si>
  <si>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</si>
  <si>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</si>
  <si>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</si>
  <si>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</si>
  <si>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</si>
  <si>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</si>
  <si>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</si>
  <si>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</si>
  <si>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</si>
  <si>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</si>
  <si>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</si>
  <si>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</si>
  <si>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</si>
  <si>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</si>
  <si>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</si>
  <si>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</si>
  <si>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</si>
  <si>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</si>
  <si>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</si>
  <si>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</si>
  <si>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</si>
  <si>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</si>
  <si>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</si>
  <si>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</si>
  <si>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</si>
  <si>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</si>
  <si>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</si>
  <si>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</si>
  <si>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</si>
  <si>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</si>
  <si>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</si>
  <si>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</si>
  <si>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</si>
  <si>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</si>
  <si>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</si>
  <si>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</si>
  <si>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</si>
  <si>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</si>
  <si>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</si>
  <si>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</si>
  <si>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</si>
  <si>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</si>
  <si>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</si>
  <si>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</si>
  <si>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</si>
  <si>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</si>
  <si>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</si>
  <si>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</si>
  <si>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</si>
  <si>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</si>
  <si>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</si>
  <si>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</si>
  <si>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</si>
  <si>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</si>
  <si>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</si>
  <si>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</si>
  <si>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</si>
  <si>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</si>
  <si>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</si>
  <si>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</si>
  <si>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</si>
  <si>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</si>
  <si>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</si>
  <si>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</si>
  <si>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</si>
  <si>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</si>
  <si>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</si>
  <si>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</si>
  <si>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</si>
  <si>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</si>
  <si>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</si>
  <si>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</si>
  <si>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</si>
  <si>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</si>
  <si>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</si>
  <si>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</si>
  <si>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</si>
  <si>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</si>
  <si>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</si>
  <si>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</si>
  <si>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</si>
  <si>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</si>
  <si>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</si>
  <si>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</si>
  <si>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</si>
  <si>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</si>
  <si>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</si>
  <si>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</si>
  <si>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</si>
  <si>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</si>
  <si>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</si>
  <si>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</si>
  <si>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</si>
  <si>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</si>
  <si>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</si>
  <si>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</si>
  <si>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</si>
  <si>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</si>
  <si>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</si>
  <si>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</si>
  <si>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</si>
  <si>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</si>
  <si>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</si>
  <si>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</si>
  <si>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</si>
  <si>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</si>
  <si>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</si>
  <si>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</si>
  <si>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</si>
  <si>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</si>
  <si>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</si>
  <si>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</si>
  <si>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</si>
  <si>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</si>
  <si>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</si>
  <si>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</si>
  <si>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</si>
  <si>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</si>
  <si>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</si>
  <si>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</si>
  <si>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</si>
  <si>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</si>
  <si>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</si>
  <si>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</si>
  <si>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</si>
  <si>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</si>
  <si>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</si>
  <si>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</si>
  <si>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</si>
  <si>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</si>
  <si>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</si>
  <si>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</si>
  <si>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</si>
  <si>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</si>
  <si>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</si>
  <si>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</si>
  <si>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</si>
  <si>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</si>
  <si>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</si>
  <si>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</si>
  <si>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</si>
  <si>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</si>
  <si>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</si>
  <si>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</si>
  <si>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</si>
  <si>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</si>
  <si>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</si>
  <si>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</si>
  <si>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</si>
  <si>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</si>
  <si>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</si>
  <si>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</si>
  <si>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</si>
  <si>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</si>
  <si>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</si>
  <si>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</si>
  <si>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</si>
  <si>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</si>
  <si>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</si>
  <si>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</si>
  <si>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</si>
  <si>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</si>
  <si>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</si>
  <si>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</si>
  <si>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</si>
  <si>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</si>
  <si>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</si>
  <si>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</si>
  <si>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</si>
  <si>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</si>
  <si>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</si>
  <si>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</si>
  <si>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</si>
  <si>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</si>
  <si>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</si>
  <si>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</si>
  <si>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</si>
  <si>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</si>
  <si>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</si>
  <si>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</si>
  <si>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</si>
  <si>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</si>
  <si>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</si>
  <si>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</si>
  <si>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</si>
  <si>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</si>
  <si>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</si>
  <si>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</si>
  <si>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</si>
  <si>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</si>
  <si>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</si>
  <si>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</si>
  <si>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</si>
  <si>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</si>
  <si>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</si>
  <si>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</si>
  <si>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</si>
  <si>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</si>
  <si>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</si>
  <si>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</si>
  <si>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</si>
  <si>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</si>
  <si>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</si>
  <si>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</si>
  <si>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</si>
  <si>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</si>
  <si>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</si>
  <si>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</si>
  <si>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</si>
  <si>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</si>
  <si>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</si>
  <si>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</si>
  <si>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</si>
  <si>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</si>
  <si>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</si>
  <si>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</si>
  <si>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</si>
  <si>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</si>
  <si>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</si>
  <si>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</si>
  <si>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</si>
  <si>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</si>
  <si>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</si>
  <si>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</si>
  <si>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</si>
  <si>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</si>
  <si>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</si>
  <si>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</si>
  <si>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</si>
  <si>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</si>
  <si>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</si>
  <si>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</si>
  <si>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</si>
  <si>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</si>
  <si>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</si>
  <si>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</si>
  <si>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</si>
  <si>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</si>
  <si>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</si>
  <si>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</si>
  <si>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</si>
  <si>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</si>
  <si>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</si>
  <si>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</si>
  <si>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</si>
  <si>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</si>
  <si>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</si>
  <si>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</si>
  <si>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</si>
  <si>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</si>
  <si>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</si>
  <si>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</si>
  <si>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</si>
  <si>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</si>
  <si>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</si>
  <si>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</si>
  <si>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</si>
  <si>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</si>
  <si>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</si>
  <si>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</si>
  <si>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</si>
  <si>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</si>
  <si>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</si>
  <si>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</si>
  <si>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</si>
  <si>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</si>
  <si>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</si>
  <si>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</si>
  <si>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</si>
  <si>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</si>
  <si>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</si>
  <si>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</si>
  <si>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</si>
  <si>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</si>
  <si>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</si>
  <si>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</si>
  <si>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</si>
  <si>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</si>
  <si>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</si>
  <si>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</si>
  <si>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</si>
  <si>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</si>
  <si>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</si>
  <si>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</si>
  <si>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</si>
  <si>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</si>
  <si>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</si>
  <si>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</si>
  <si>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</si>
  <si>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</si>
  <si>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</si>
  <si>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</si>
  <si>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</si>
  <si>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</si>
  <si>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</si>
  <si>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</si>
  <si>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</si>
  <si>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</si>
  <si>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</si>
  <si>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</si>
  <si>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</si>
  <si>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</si>
  <si>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</si>
  <si>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</si>
  <si>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</si>
  <si>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</si>
  <si>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</si>
  <si>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</si>
  <si>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</si>
  <si>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</si>
  <si>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</si>
  <si>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</si>
  <si>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</si>
  <si>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</si>
  <si>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</si>
  <si>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</si>
  <si>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</si>
  <si>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</si>
  <si>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</si>
  <si>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</si>
  <si>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</si>
  <si>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</si>
  <si>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</si>
  <si>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</si>
  <si>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</si>
  <si>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</si>
  <si>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</si>
  <si>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</si>
  <si>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</si>
  <si>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</si>
  <si>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</si>
  <si>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</si>
  <si>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</si>
  <si>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</si>
  <si>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</si>
  <si>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</si>
  <si>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</si>
  <si>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</si>
  <si>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</si>
  <si>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</si>
  <si>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</si>
  <si>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</si>
  <si>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</si>
  <si>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</si>
  <si>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</si>
  <si>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</si>
  <si>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</si>
  <si>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</si>
  <si>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</si>
  <si>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</si>
  <si>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</si>
  <si>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</si>
  <si>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</si>
  <si>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</si>
  <si>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</si>
  <si>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</si>
  <si>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</si>
  <si>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</si>
  <si>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</si>
  <si>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</si>
  <si>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</si>
  <si>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</si>
  <si>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</si>
  <si>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</si>
  <si>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</si>
  <si>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</si>
  <si>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</si>
  <si>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</si>
  <si>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</si>
  <si>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</si>
  <si>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</si>
  <si>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</si>
  <si>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</si>
  <si>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</si>
  <si>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</si>
  <si>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</si>
  <si>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</si>
  <si>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</si>
  <si>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</si>
  <si>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</si>
  <si>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</si>
  <si>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</si>
  <si>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</si>
  <si>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</si>
  <si>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</si>
  <si>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</si>
  <si>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</si>
  <si>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</si>
  <si>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</si>
  <si>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</si>
  <si>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</si>
  <si>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</si>
  <si>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</si>
  <si>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</si>
  <si>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</si>
  <si>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</si>
  <si>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</si>
  <si>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</si>
  <si>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</si>
  <si>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</si>
  <si>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</si>
  <si>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</si>
  <si>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</si>
  <si>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</si>
  <si>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</si>
  <si>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</si>
  <si>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</si>
  <si>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</si>
  <si>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</si>
  <si>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</si>
  <si>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</si>
  <si>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</si>
  <si>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</si>
  <si>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</si>
  <si>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</si>
  <si>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</si>
  <si>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</si>
  <si>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</si>
  <si>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</si>
  <si>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</si>
  <si>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</si>
  <si>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</si>
  <si>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</si>
  <si>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</si>
  <si>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</si>
  <si>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</si>
  <si>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</si>
  <si>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</si>
  <si>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</si>
  <si>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</si>
  <si>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</si>
  <si>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</si>
  <si>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</si>
  <si>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</si>
  <si>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</si>
  <si>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</si>
  <si>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</si>
  <si>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</si>
  <si>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</si>
  <si>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</si>
  <si>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</si>
  <si>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</si>
  <si>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</si>
  <si>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</si>
  <si>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</si>
  <si>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</si>
  <si>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</si>
  <si>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</si>
  <si>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</si>
  <si>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</si>
  <si>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</si>
  <si>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</si>
  <si>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</si>
  <si>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</si>
  <si>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</si>
  <si>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</si>
  <si>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</si>
  <si>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</si>
  <si>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</si>
  <si>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</si>
  <si>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</si>
  <si>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</si>
  <si>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</si>
  <si>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</si>
  <si>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</si>
  <si>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</si>
  <si>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</si>
  <si>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</si>
  <si>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</si>
  <si>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</si>
  <si>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</si>
  <si>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</si>
  <si>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</si>
  <si>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</si>
  <si>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</si>
  <si>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</si>
  <si>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</si>
  <si>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</si>
  <si>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</si>
  <si>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</si>
  <si>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</si>
  <si>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</si>
  <si>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</si>
  <si>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</si>
  <si>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</si>
  <si>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</si>
  <si>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</si>
  <si>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</si>
  <si>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</si>
  <si>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</si>
  <si>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</si>
  <si>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</si>
  <si>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</si>
  <si>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</si>
  <si>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</si>
  <si>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</si>
  <si>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</si>
  <si>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</si>
  <si>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</si>
  <si>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</si>
  <si>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</si>
  <si>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</si>
  <si>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</si>
  <si>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</si>
  <si>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</si>
  <si>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</si>
  <si>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</si>
  <si>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</si>
  <si>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</si>
  <si>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</si>
  <si>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</si>
  <si>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</si>
  <si>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</si>
  <si>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</si>
  <si>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</si>
  <si>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</si>
  <si>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</si>
  <si>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</si>
  <si>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</si>
  <si>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</si>
  <si>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</si>
  <si>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</si>
  <si>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</si>
  <si>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</si>
  <si>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</si>
  <si>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</si>
  <si>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</si>
  <si>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</si>
  <si>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</si>
  <si>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</si>
  <si>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</si>
  <si>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</si>
  <si>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</si>
  <si>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</si>
  <si>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</si>
  <si>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</si>
  <si>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</si>
  <si>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</si>
  <si>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</si>
  <si>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</si>
  <si>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</si>
  <si>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</si>
  <si>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</si>
  <si>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</si>
  <si>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</si>
  <si>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</si>
  <si>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</si>
  <si>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</si>
  <si>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</si>
  <si>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</si>
  <si>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</si>
  <si>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</si>
  <si>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</si>
  <si>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</si>
  <si>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</si>
  <si>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</si>
  <si>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</si>
  <si>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</si>
  <si>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</si>
  <si>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</si>
  <si>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</si>
  <si>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</si>
  <si>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</si>
  <si>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</si>
  <si>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</si>
  <si>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</si>
  <si>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</si>
  <si>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</si>
  <si>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</si>
  <si>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</si>
  <si>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</si>
  <si>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</si>
  <si>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</si>
  <si>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</si>
  <si>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</si>
  <si>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</si>
  <si>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</si>
  <si>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</si>
  <si>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</si>
  <si>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</si>
  <si>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</si>
  <si>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</si>
  <si>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</si>
  <si>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</si>
  <si>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</si>
  <si>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</si>
  <si>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</si>
  <si>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</si>
  <si>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</si>
  <si>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</si>
  <si>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</si>
  <si>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</si>
  <si>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</si>
  <si>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</si>
  <si>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</si>
  <si>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</si>
  <si>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</si>
  <si>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</si>
  <si>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</si>
  <si>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</si>
  <si>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</si>
  <si>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</si>
  <si>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</si>
  <si>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</si>
  <si>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</si>
  <si>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</si>
  <si>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</si>
  <si>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</si>
  <si>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</si>
  <si>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</si>
  <si>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</si>
  <si>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</si>
  <si>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</si>
  <si>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</si>
  <si>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</si>
  <si>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</si>
  <si>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</si>
  <si>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</si>
  <si>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</si>
  <si>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</si>
  <si>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</si>
  <si>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</si>
  <si>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</si>
  <si>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</si>
  <si>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</si>
  <si>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</si>
  <si>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</si>
  <si>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</si>
  <si>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</si>
  <si>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</si>
  <si>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</si>
  <si>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</si>
  <si>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</si>
  <si>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</si>
  <si>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</si>
  <si>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</si>
  <si>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</si>
  <si>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</si>
  <si>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</si>
  <si>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</si>
  <si>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</si>
  <si>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</si>
  <si>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</si>
  <si>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</si>
  <si>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</si>
  <si>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</si>
  <si>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</si>
  <si>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</si>
  <si>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</si>
  <si>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</si>
  <si>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</si>
  <si>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</si>
  <si>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</si>
  <si>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</si>
  <si>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</si>
  <si>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</si>
  <si>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</si>
  <si>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</si>
  <si>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</si>
  <si>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</si>
  <si>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</si>
  <si>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</si>
  <si>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</si>
  <si>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</si>
  <si>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</si>
  <si>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</si>
  <si>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</si>
  <si>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</si>
  <si>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</si>
  <si>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</si>
  <si>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</si>
  <si>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</si>
  <si>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</si>
  <si>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</si>
  <si>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</si>
  <si>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</si>
  <si>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</si>
  <si>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</si>
  <si>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</si>
  <si>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</si>
  <si>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</si>
  <si>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</si>
  <si>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</si>
  <si>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</si>
  <si>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</si>
  <si>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</si>
  <si>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</si>
  <si>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</si>
  <si>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</si>
  <si>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</si>
  <si>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</si>
  <si>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</si>
  <si>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</si>
  <si>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</si>
  <si>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</si>
  <si>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</si>
  <si>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</si>
  <si>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</si>
  <si>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</si>
  <si>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</si>
  <si>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</si>
  <si>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</si>
  <si>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</si>
  <si>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</si>
  <si>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</si>
  <si>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</si>
  <si>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</si>
  <si>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</si>
  <si>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</si>
  <si>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</si>
  <si>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</si>
  <si>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</si>
  <si>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</si>
  <si>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</si>
  <si>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</si>
  <si>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</si>
  <si>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</si>
  <si>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</si>
  <si>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</si>
  <si>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</si>
  <si>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</si>
  <si>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</si>
  <si>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</si>
  <si>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</si>
  <si>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</si>
  <si>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</si>
  <si>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</si>
  <si>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</si>
  <si>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</si>
  <si>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</si>
  <si>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</si>
  <si>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</si>
  <si>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</si>
  <si>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</si>
  <si>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</si>
  <si>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</si>
  <si>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</si>
  <si>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</si>
  <si>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</si>
  <si>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</si>
  <si>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</si>
  <si>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</si>
  <si>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</si>
  <si>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</si>
  <si>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</si>
  <si>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</si>
  <si>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</si>
  <si>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</si>
  <si>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</si>
  <si>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</si>
  <si>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</si>
  <si>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</si>
  <si>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</si>
  <si>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</si>
  <si>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</si>
  <si>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</si>
  <si>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</si>
  <si>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</si>
  <si>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</si>
  <si>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</si>
  <si>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</si>
  <si>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</si>
  <si>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</si>
  <si>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</si>
  <si>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</si>
  <si>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</si>
  <si>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</si>
  <si>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</si>
  <si>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</si>
  <si>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</si>
  <si>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</si>
  <si>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</si>
  <si>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</si>
  <si>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</si>
  <si>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</si>
  <si>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</si>
  <si>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</si>
  <si>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</si>
  <si>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</si>
  <si>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</si>
  <si>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</si>
  <si>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</si>
  <si>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</si>
  <si>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</si>
  <si>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</si>
  <si>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</si>
  <si>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</si>
  <si>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</si>
  <si>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</si>
  <si>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</si>
  <si>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</si>
  <si>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</si>
  <si>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</si>
  <si>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</si>
  <si>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</si>
  <si>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</si>
  <si>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</si>
  <si>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</si>
  <si>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</si>
  <si>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</si>
  <si>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</si>
  <si>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</si>
  <si>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</si>
  <si>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</si>
  <si>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</si>
  <si>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</si>
  <si>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</si>
  <si>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</si>
  <si>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</si>
  <si>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</si>
  <si>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</si>
  <si>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</si>
  <si>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</si>
  <si>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</si>
  <si>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</si>
  <si>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</si>
  <si>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</si>
  <si>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</si>
  <si>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</si>
  <si>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</si>
  <si>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</si>
  <si>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</si>
  <si>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</si>
  <si>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</si>
  <si>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</si>
  <si>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</si>
  <si>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</si>
  <si>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</si>
  <si>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</si>
  <si>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</si>
  <si>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</si>
  <si>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</si>
  <si>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</si>
  <si>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</si>
  <si>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</si>
  <si>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</si>
  <si>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</si>
  <si>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</si>
  <si>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</si>
  <si>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</si>
  <si>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</si>
  <si>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</si>
  <si>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</si>
  <si>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</si>
  <si>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</si>
  <si>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</si>
  <si>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</si>
  <si>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</si>
  <si>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</si>
  <si>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</si>
  <si>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</si>
  <si>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</si>
  <si>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</si>
  <si>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</si>
  <si>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</si>
  <si>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</si>
  <si>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</si>
  <si>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</si>
  <si>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</si>
  <si>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</si>
  <si>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</si>
  <si>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</si>
  <si>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</si>
  <si>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</si>
  <si>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</si>
  <si>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</si>
  <si>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</si>
  <si>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</si>
  <si>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</si>
  <si>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</si>
  <si>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</si>
  <si>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</si>
  <si>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</si>
  <si>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</si>
  <si>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</si>
  <si>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</si>
  <si>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</si>
  <si>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</si>
  <si>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</si>
  <si>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</si>
  <si>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</si>
  <si>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</si>
  <si>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</si>
  <si>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</si>
  <si>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</si>
  <si>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</si>
  <si>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</si>
  <si>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</si>
  <si>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</si>
  <si>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</si>
  <si>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</si>
  <si>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</si>
  <si>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</si>
  <si>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</si>
  <si>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</si>
  <si>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</si>
  <si>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</si>
  <si>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</si>
  <si>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</si>
  <si>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</si>
  <si>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</si>
  <si>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</si>
  <si>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</si>
  <si>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</si>
  <si>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</si>
  <si>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</si>
  <si>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</si>
  <si>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</si>
  <si>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</si>
  <si>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</si>
  <si>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</si>
  <si>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</si>
  <si>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</si>
  <si>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</si>
  <si>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</si>
  <si>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</si>
  <si>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</si>
  <si>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</si>
  <si>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</si>
  <si>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</si>
  <si>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</si>
  <si>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</si>
  <si>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</si>
  <si>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</si>
  <si>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</si>
  <si>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</si>
  <si>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</si>
  <si>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</si>
  <si>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</si>
  <si>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</si>
  <si>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</si>
  <si>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</si>
  <si>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</si>
  <si>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</si>
  <si>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</si>
  <si>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</si>
  <si>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</si>
  <si>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</si>
  <si>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</si>
  <si>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</si>
  <si>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</si>
  <si>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</si>
  <si>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</si>
  <si>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</si>
  <si>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</si>
  <si>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</si>
  <si>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</si>
  <si>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</si>
  <si>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</si>
  <si>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</si>
  <si>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</si>
  <si>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</si>
  <si>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</si>
  <si>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</si>
  <si>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</si>
  <si>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aguardando liberação do A87 / </t>
  </si>
  <si>
    <t>Não solicita MC1/ Avariado.</t>
  </si>
  <si>
    <t xml:space="preserve">TP pronto 09h02 / priorização do W59 para descarga de dorrmentes, após será alinhado faixa para substituição de dormentes / </t>
  </si>
  <si>
    <t>ZYU-ZLU</t>
  </si>
  <si>
    <t>ZYUZLU</t>
  </si>
  <si>
    <t>Moises / Vanderley</t>
  </si>
  <si>
    <t>Inspeção ANTT</t>
  </si>
  <si>
    <t xml:space="preserve">MC1 08h29 / autorizado entrada na via 08h36 / A87 informou avaria, mec em atendimento/ </t>
  </si>
  <si>
    <t>Limpeza de Lastro</t>
  </si>
  <si>
    <t>Substituição de Trilho</t>
  </si>
  <si>
    <t>Cancelado/ Devido as chuvas, caminhão não consegue acesso no local de trabalho.</t>
  </si>
  <si>
    <t>TP's pronto 09h30/ previsão de faixa após Y58</t>
  </si>
  <si>
    <t>TP pronto 09h30 / previsão de faixa após Y58</t>
  </si>
  <si>
    <t>MC1 08h36 / Sem oportunidade de faixa</t>
  </si>
  <si>
    <t>Cancelado / temperatura baixa</t>
  </si>
  <si>
    <t>Cancelado / Sem oportunidade de faixa</t>
  </si>
  <si>
    <t>TP em preparação/ M85 parado no local de trabalho</t>
  </si>
  <si>
    <t>MC1 08h33 / Sem oportunidade de faixa</t>
  </si>
  <si>
    <t>V98</t>
  </si>
  <si>
    <t>ZPGZPTZPG</t>
  </si>
  <si>
    <t>R7D (A84 embarcado)</t>
  </si>
  <si>
    <t>MC1 09h02 / Sem oportunidade de faixa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</si>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</sst>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I251" activePane="bottomRight" state="frozen"/>
      <selection pane="bottomRight" activeCell="AR257" sqref="AR25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 t="s">
        <v>1286</v>
      </c>
      <c r="BL218" s="16"/>
      <c r="BM218" s="15" t="s">
        <v>680</v>
      </c>
      <c r="BN218" s="15" t="s">
        <v>701</v>
      </c>
      <c r="BO218" s="165" t="s">
        <v>770</v>
      </c>
      <c r="BP218" s="17" t="s">
        <v>1286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988</v>
      </c>
      <c r="BK219" s="17" t="s">
        <v>1287</v>
      </c>
      <c r="BL219" s="16"/>
      <c r="BM219" s="15" t="s">
        <v>682</v>
      </c>
      <c r="BN219" s="15" t="s">
        <v>712</v>
      </c>
      <c r="BO219" s="165" t="s">
        <v>764</v>
      </c>
      <c r="BP219" s="17" t="s">
        <v>1287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1288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1288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988</v>
      </c>
      <c r="BK221" s="17" t="s">
        <v>1289</v>
      </c>
      <c r="BL221" s="16"/>
      <c r="BM221" s="15" t="s">
        <v>682</v>
      </c>
      <c r="BN221" s="15" t="s">
        <v>712</v>
      </c>
      <c r="BO221" s="165" t="s">
        <v>764</v>
      </c>
      <c r="BP221" s="17" t="s">
        <v>1289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1290</v>
      </c>
      <c r="BK222" s="17" t="s">
        <v>1290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1290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1291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1292</v>
      </c>
      <c r="BK223" s="17" t="s">
        <v>1293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1294</v>
      </c>
      <c r="N224" s="204" t="s">
        <v>1295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1296</v>
      </c>
      <c r="BK224" s="17" t="s">
        <v>1297</v>
      </c>
      <c r="BL224" s="16"/>
      <c r="BM224" s="15" t="s">
        <v>686</v>
      </c>
      <c r="BN224" s="15" t="s">
        <v>686</v>
      </c>
      <c r="BO224" s="165" t="s">
        <v>686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1298</v>
      </c>
      <c r="BK225" s="17" t="s">
        <v>1298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1298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1300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1301</v>
      </c>
      <c r="BK226" s="17" t="s">
        <v>1302</v>
      </c>
      <c r="BL226" s="16"/>
      <c r="BM226" s="15" t="s">
        <v>686</v>
      </c>
      <c r="BN226" s="15" t="s">
        <v>686</v>
      </c>
      <c r="BO226" s="165" t="s">
        <v>686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1303</v>
      </c>
      <c r="BK227" s="17" t="s">
        <v>1304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1304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1305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1306</v>
      </c>
      <c r="BK228" s="17" t="s">
        <v>1307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1008</v>
      </c>
      <c r="W232" s="173" t="s">
        <v>1308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1309</v>
      </c>
      <c r="BK232" s="17" t="s">
        <v>1309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1309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1310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1311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1312</v>
      </c>
      <c r="BK234" s="17" t="s">
        <v>1312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1312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1313</v>
      </c>
      <c r="BK235" s="17" t="s">
        <v>1313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1313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1314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1315</v>
      </c>
      <c r="BK236" s="17" t="s">
        <v>1309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1309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1316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1317</v>
      </c>
      <c r="BK237" s="17" t="s">
        <v>1317</v>
      </c>
      <c r="BL237" s="16"/>
      <c r="BM237" s="15" t="s">
        <v>686</v>
      </c>
      <c r="BN237" s="15" t="s">
        <v>686</v>
      </c>
      <c r="BO237" s="165" t="s">
        <v>686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1318</v>
      </c>
      <c r="BK238" s="17" t="s">
        <v>1318</v>
      </c>
      <c r="BL238" s="16"/>
      <c r="BM238" s="15" t="s">
        <v>692</v>
      </c>
      <c r="BN238" s="15" t="s">
        <v>692</v>
      </c>
      <c r="BO238" s="165" t="s">
        <v>692</v>
      </c>
      <c r="BP238" s="17" t="s">
        <v>1318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1319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1320</v>
      </c>
      <c r="BK239" s="17" t="s">
        <v>1321</v>
      </c>
      <c r="BL239" s="16"/>
      <c r="BM239" s="15" t="s">
        <v>686</v>
      </c>
      <c r="BN239" s="15" t="s">
        <v>686</v>
      </c>
      <c r="BO239" s="165" t="s">
        <v>686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1322</v>
      </c>
      <c r="BK240" s="17" t="s">
        <v>1322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1322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1323</v>
      </c>
      <c r="BK241" s="17" t="s">
        <v>1323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1324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1325</v>
      </c>
      <c r="I242" s="173" t="s">
        <v>1326</v>
      </c>
      <c r="J242" s="217">
        <v>53</v>
      </c>
      <c r="K242" s="217">
        <v>125</v>
      </c>
      <c r="L242" s="84" t="s">
        <v>317</v>
      </c>
      <c r="M242" s="204" t="s">
        <v>1327</v>
      </c>
      <c r="N242" s="204" t="s">
        <v>1328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1329</v>
      </c>
      <c r="BK242" s="17" t="s">
        <v>1329</v>
      </c>
      <c r="BL242" s="16"/>
      <c r="BM242" s="15" t="s">
        <v>686</v>
      </c>
      <c r="BN242" s="15" t="s">
        <v>686</v>
      </c>
      <c r="BO242" s="165" t="s">
        <v>686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1330</v>
      </c>
      <c r="W243" s="324" t="s">
        <v>1331</v>
      </c>
      <c r="X243" s="218" t="s">
        <v>662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1332</v>
      </c>
      <c r="BK243" s="17" t="s">
        <v>1332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1332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1330</v>
      </c>
      <c r="W244" s="324" t="s">
        <v>1333</v>
      </c>
      <c r="X244" s="218" t="s">
        <v>662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1332</v>
      </c>
      <c r="BK244" s="17" t="s">
        <v>1332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1332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1330</v>
      </c>
      <c r="W245" s="324" t="s">
        <v>1334</v>
      </c>
      <c r="X245" s="218" t="s">
        <v>662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1332</v>
      </c>
      <c r="BK245" s="17" t="s">
        <v>1332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1332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 t="s">
        <v>657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1335</v>
      </c>
      <c r="BK246" s="17" t="s">
        <v>1336</v>
      </c>
      <c r="BL246" s="16"/>
      <c r="BM246" s="15" t="s">
        <v>686</v>
      </c>
      <c r="BN246" s="15" t="s">
        <v>686</v>
      </c>
      <c r="BO246" s="165" t="s">
        <v>686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 t="s">
        <v>657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1335</v>
      </c>
      <c r="BK247" s="17" t="s">
        <v>1335</v>
      </c>
      <c r="BL247" s="16"/>
      <c r="BM247" s="15" t="s">
        <v>686</v>
      </c>
      <c r="BN247" s="15" t="s">
        <v>686</v>
      </c>
      <c r="BO247" s="165" t="s">
        <v>686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 t="s">
        <v>657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1335</v>
      </c>
      <c r="BK248" s="17" t="s">
        <v>1335</v>
      </c>
      <c r="BL248" s="16"/>
      <c r="BM248" s="15" t="s">
        <v>686</v>
      </c>
      <c r="BN248" s="15" t="s">
        <v>686</v>
      </c>
      <c r="BO248" s="165" t="s">
        <v>686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920</v>
      </c>
      <c r="W251" s="261" t="s">
        <v>1337</v>
      </c>
      <c r="X251" s="218" t="s">
        <v>662</v>
      </c>
      <c r="Y251" s="158" t="s">
        <v>665</v>
      </c>
      <c r="Z251" s="158"/>
      <c r="AA251" s="217">
        <v>1</v>
      </c>
      <c r="AB251" s="71" t="s">
        <v>664</v>
      </c>
      <c r="AC251" s="71" t="s">
        <v>660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/>
      <c r="AT251" s="39"/>
      <c r="AU251" s="39"/>
      <c r="AV251" s="39"/>
      <c r="AW251" s="39"/>
      <c r="AX251" s="39"/>
      <c r="AY251" s="293">
        <f t="shared" si="25"/>
        <v>0</v>
      </c>
      <c r="AZ251" s="14"/>
      <c r="BA251" s="72"/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1</v>
      </c>
      <c r="BI251" s="17"/>
      <c r="BJ251" s="17" t="s">
        <v>1338</v>
      </c>
      <c r="BK251" s="17"/>
      <c r="BL251" s="16"/>
      <c r="BM251" s="15"/>
      <c r="BN251" s="15"/>
      <c r="BO251" s="165"/>
      <c r="BP251" s="17"/>
      <c r="BQ251" s="13" t="str">
        <f t="shared" si="26"/>
        <v>Produção e Intervalo</v>
      </c>
      <c r="BR251" s="19">
        <f t="shared" si="27"/>
        <v>0</v>
      </c>
      <c r="BS251" s="19">
        <f t="shared" si="28"/>
        <v>0</v>
      </c>
      <c r="BT251" s="225" t="str">
        <f>IF(BN251="","",SUBSTITUTE(BM251," ","")&amp;SUBSTITUTE(BN251," ",""))</f>
        <v/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1251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920</v>
      </c>
      <c r="W252" s="261" t="s">
        <v>931</v>
      </c>
      <c r="X252" s="218" t="s">
        <v>662</v>
      </c>
      <c r="Y252" s="158" t="s">
        <v>665</v>
      </c>
      <c r="Z252" s="158"/>
      <c r="AA252" s="217" t="s">
        <v>317</v>
      </c>
      <c r="AB252" s="71" t="s">
        <v>653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1</v>
      </c>
      <c r="BI252" s="17"/>
      <c r="BJ252" s="17" t="s">
        <v>988</v>
      </c>
      <c r="BK252" s="17"/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924</v>
      </c>
      <c r="W253" s="261" t="s">
        <v>1092</v>
      </c>
      <c r="X253" s="218" t="s">
        <v>657</v>
      </c>
      <c r="Y253" s="158" t="s">
        <v>665</v>
      </c>
      <c r="Z253" s="158"/>
      <c r="AA253" s="217">
        <v>1</v>
      </c>
      <c r="AB253" s="71" t="s">
        <v>653</v>
      </c>
      <c r="AC253" s="71" t="s">
        <v>648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1339</v>
      </c>
      <c r="BK253" s="17" t="s">
        <v>1339</v>
      </c>
      <c r="BL253" s="16"/>
      <c r="BM253" s="15" t="s">
        <v>678</v>
      </c>
      <c r="BN253" s="15" t="s">
        <v>709</v>
      </c>
      <c r="BO253" s="165" t="s">
        <v>767</v>
      </c>
      <c r="BP253" s="17" t="s">
        <v>1339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920</v>
      </c>
      <c r="W254" s="261" t="s">
        <v>931</v>
      </c>
      <c r="X254" s="218" t="s">
        <v>662</v>
      </c>
      <c r="Y254" s="158" t="s">
        <v>665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/>
      <c r="AT254" s="39"/>
      <c r="AU254" s="39"/>
      <c r="AV254" s="39"/>
      <c r="AW254" s="39"/>
      <c r="AX254" s="39"/>
      <c r="AY254" s="293">
        <f t="shared" si="25"/>
        <v>0</v>
      </c>
      <c r="AZ254" s="14"/>
      <c r="BA254" s="72"/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1</v>
      </c>
      <c r="BI254" s="17"/>
      <c r="BJ254" s="17" t="s">
        <v>1340</v>
      </c>
      <c r="BK254" s="17"/>
      <c r="BL254" s="16"/>
      <c r="BM254" s="15"/>
      <c r="BN254" s="15"/>
      <c r="BO254" s="165"/>
      <c r="BP254" s="17"/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/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1341</v>
      </c>
      <c r="N255" s="204" t="s">
        <v>1342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1343</v>
      </c>
      <c r="W255" s="261" t="s">
        <v>1344</v>
      </c>
      <c r="X255" s="218" t="s">
        <v>662</v>
      </c>
      <c r="Y255" s="158" t="s">
        <v>665</v>
      </c>
      <c r="Z255" s="158"/>
      <c r="AA255" s="84">
        <v>1</v>
      </c>
      <c r="AB255" s="71" t="s">
        <v>653</v>
      </c>
      <c r="AC255" s="71" t="s">
        <v>648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/>
      <c r="AT255" s="39"/>
      <c r="AU255" s="39"/>
      <c r="AV255" s="39"/>
      <c r="AW255" s="39"/>
      <c r="AX255" s="39"/>
      <c r="AY255" s="293">
        <f t="shared" si="25"/>
        <v>0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1345</v>
      </c>
      <c r="BK255" s="17"/>
      <c r="BL255" s="16"/>
      <c r="BM255" s="15"/>
      <c r="BN255" s="15"/>
      <c r="BO255" s="165"/>
      <c r="BP255" s="17"/>
      <c r="BQ255" s="13" t="str">
        <f t="shared" si="26"/>
        <v>Produção e Intervalo</v>
      </c>
      <c r="BR255" s="19">
        <f t="shared" si="27"/>
        <v>0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633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920</v>
      </c>
      <c r="W256" s="261" t="s">
        <v>931</v>
      </c>
      <c r="X256" s="218" t="s">
        <v>662</v>
      </c>
      <c r="Y256" s="158" t="s">
        <v>665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 t="str">
        <f>IF(BS_CONTROLE[[#This Row],[KM - Fim]]=0, "-", BS_CONTROLE[[#This Row],[KM - Fim]])</f>
        <v>-</v>
      </c>
      <c r="AR256" s="39">
        <v>0.42430555555555555</v>
      </c>
      <c r="AS256" s="39"/>
      <c r="AT256" s="39"/>
      <c r="AU256" s="39"/>
      <c r="AV256" s="39"/>
      <c r="AW256" s="39"/>
      <c r="AX256" s="39"/>
      <c r="AY256" s="293">
        <f t="shared" si="25"/>
        <v>0</v>
      </c>
      <c r="AZ256" s="14"/>
      <c r="BA256" s="72"/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1</v>
      </c>
      <c r="BI256" s="17"/>
      <c r="BJ256" s="17" t="s">
        <v>988</v>
      </c>
      <c r="BK256" s="17"/>
      <c r="BL256" s="16"/>
      <c r="BM256" s="15"/>
      <c r="BN256" s="15"/>
      <c r="BO256" s="165"/>
      <c r="BP256" s="17"/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/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631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920</v>
      </c>
      <c r="W257" s="173" t="s">
        <v>1346</v>
      </c>
      <c r="X257" s="218" t="s">
        <v>662</v>
      </c>
      <c r="Y257" s="158" t="s">
        <v>665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>
        <f t="shared" si="25"/>
        <v>0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1</v>
      </c>
      <c r="BI257" s="17"/>
      <c r="BJ257" s="17" t="s">
        <v>988</v>
      </c>
      <c r="BK257" s="17"/>
      <c r="BL257" s="16"/>
      <c r="BM257" s="15"/>
      <c r="BN257" s="15"/>
      <c r="BO257" s="165"/>
      <c r="BP257" s="17"/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/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631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920</v>
      </c>
      <c r="W258" s="173" t="s">
        <v>1347</v>
      </c>
      <c r="X258" s="218" t="s">
        <v>662</v>
      </c>
      <c r="Y258" s="158" t="s">
        <v>665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1348</v>
      </c>
      <c r="BK258" s="17" t="s">
        <v>1348</v>
      </c>
      <c r="BL258" s="16"/>
      <c r="BM258" s="15" t="s">
        <v>688</v>
      </c>
      <c r="BN258" s="15" t="s">
        <v>713</v>
      </c>
      <c r="BO258" s="165" t="s">
        <v>713</v>
      </c>
      <c r="BP258" s="17" t="s">
        <v>1348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936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933</v>
      </c>
      <c r="W261" s="173" t="s">
        <v>1236</v>
      </c>
      <c r="X261" s="218" t="s">
        <v>657</v>
      </c>
      <c r="Y261" s="158" t="s">
        <v>661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/>
      <c r="AT261" s="39"/>
      <c r="AU261" s="39"/>
      <c r="AV261" s="39"/>
      <c r="AW261" s="39"/>
      <c r="AX261" s="39"/>
      <c r="AY261" s="293">
        <f t="shared" si="25"/>
        <v>0</v>
      </c>
      <c r="AZ261" s="14"/>
      <c r="BA261" s="72"/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1</v>
      </c>
      <c r="BI261" s="17"/>
      <c r="BJ261" s="17" t="s">
        <v>1349</v>
      </c>
      <c r="BK261" s="17"/>
      <c r="BL261" s="16"/>
      <c r="BM261" s="15"/>
      <c r="BN261" s="15"/>
      <c r="BO261" s="165"/>
      <c r="BP261" s="17"/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/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933</v>
      </c>
      <c r="W262" s="173" t="s">
        <v>1106</v>
      </c>
      <c r="X262" s="218" t="s">
        <v>657</v>
      </c>
      <c r="Y262" s="158" t="s">
        <v>661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/>
      <c r="AT262" s="39"/>
      <c r="AU262" s="39"/>
      <c r="AV262" s="39"/>
      <c r="AW262" s="39"/>
      <c r="AX262" s="39"/>
      <c r="AY262" s="293">
        <f t="shared" si="25"/>
        <v>0</v>
      </c>
      <c r="AZ262" s="14"/>
      <c r="BA262" s="72"/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1</v>
      </c>
      <c r="BI262" s="17"/>
      <c r="BJ262" s="17" t="s">
        <v>1350</v>
      </c>
      <c r="BK262" s="17"/>
      <c r="BL262" s="16"/>
      <c r="BM262" s="15"/>
      <c r="BN262" s="15"/>
      <c r="BO262" s="165"/>
      <c r="BP262" s="17"/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/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933</v>
      </c>
      <c r="W263" s="173" t="s">
        <v>1106</v>
      </c>
      <c r="X263" s="218" t="s">
        <v>657</v>
      </c>
      <c r="Y263" s="158" t="s">
        <v>661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/>
      <c r="AT263" s="39"/>
      <c r="AU263" s="39"/>
      <c r="AV263" s="39"/>
      <c r="AW263" s="39"/>
      <c r="AX263" s="39"/>
      <c r="AY263" s="293">
        <f t="shared" si="25"/>
        <v>0</v>
      </c>
      <c r="AZ263" s="14"/>
      <c r="BA263" s="72"/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1</v>
      </c>
      <c r="BI263" s="17"/>
      <c r="BJ263" s="17" t="s">
        <v>1350</v>
      </c>
      <c r="BK263" s="17"/>
      <c r="BL263" s="16"/>
      <c r="BM263" s="15"/>
      <c r="BN263" s="15"/>
      <c r="BO263" s="165"/>
      <c r="BP263" s="17"/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/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933</v>
      </c>
      <c r="W264" s="173" t="s">
        <v>1106</v>
      </c>
      <c r="X264" s="218" t="s">
        <v>657</v>
      </c>
      <c r="Y264" s="158" t="s">
        <v>661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/>
      <c r="AT264" s="39"/>
      <c r="AU264" s="39"/>
      <c r="AV264" s="39"/>
      <c r="AW264" s="39"/>
      <c r="AX264" s="39"/>
      <c r="AY264" s="293">
        <f t="shared" si="25"/>
        <v>0</v>
      </c>
      <c r="AZ264" s="14"/>
      <c r="BA264" s="72"/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1</v>
      </c>
      <c r="BI264" s="17"/>
      <c r="BJ264" s="17" t="s">
        <v>1350</v>
      </c>
      <c r="BK264" s="17"/>
      <c r="BL264" s="16"/>
      <c r="BM264" s="15"/>
      <c r="BN264" s="15"/>
      <c r="BO264" s="165"/>
      <c r="BP264" s="17"/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/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620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933</v>
      </c>
      <c r="W265" s="173" t="s">
        <v>1106</v>
      </c>
      <c r="X265" s="218" t="s">
        <v>657</v>
      </c>
      <c r="Y265" s="158" t="s">
        <v>661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/>
      <c r="AT265" s="39"/>
      <c r="AU265" s="39"/>
      <c r="AV265" s="39"/>
      <c r="AW265" s="39"/>
      <c r="AX265" s="39"/>
      <c r="AY265" s="293">
        <f t="shared" si="25"/>
        <v>0</v>
      </c>
      <c r="AZ265" s="14"/>
      <c r="BA265" s="72"/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1</v>
      </c>
      <c r="BI265" s="17"/>
      <c r="BJ265" s="17" t="s">
        <v>1350</v>
      </c>
      <c r="BK265" s="17"/>
      <c r="BL265" s="16"/>
      <c r="BM265" s="15"/>
      <c r="BN265" s="15"/>
      <c r="BO265" s="165"/>
      <c r="BP265" s="17"/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/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933</v>
      </c>
      <c r="W266" s="173" t="s">
        <v>1106</v>
      </c>
      <c r="X266" s="218" t="s">
        <v>657</v>
      </c>
      <c r="Y266" s="158" t="s">
        <v>661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/>
      <c r="AT266" s="39"/>
      <c r="AU266" s="39"/>
      <c r="AV266" s="39"/>
      <c r="AW266" s="39"/>
      <c r="AX266" s="39"/>
      <c r="AY266" s="293">
        <f t="shared" si="25"/>
        <v>0</v>
      </c>
      <c r="AZ266" s="14"/>
      <c r="BA266" s="72"/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1</v>
      </c>
      <c r="BI266" s="17"/>
      <c r="BJ266" s="17" t="s">
        <v>1350</v>
      </c>
      <c r="BK266" s="17"/>
      <c r="BL266" s="16"/>
      <c r="BM266" s="15"/>
      <c r="BN266" s="15"/>
      <c r="BO266" s="165"/>
      <c r="BP266" s="17"/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1008</v>
      </c>
      <c r="W268" s="173" t="s">
        <v>1106</v>
      </c>
      <c r="X268" s="218" t="s">
        <v>662</v>
      </c>
      <c r="Y268" s="158" t="s">
        <v>665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>
        <f t="shared" si="25"/>
        <v>0</v>
      </c>
      <c r="AZ268" s="14"/>
      <c r="BA268" s="72"/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1</v>
      </c>
      <c r="BI268" s="17"/>
      <c r="BJ268" s="17" t="s">
        <v>1350</v>
      </c>
      <c r="BK268" s="17"/>
      <c r="BL268" s="16"/>
      <c r="BM268" s="15"/>
      <c r="BN268" s="15"/>
      <c r="BO268" s="165"/>
      <c r="BP268" s="17"/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/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642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1008</v>
      </c>
      <c r="W269" s="173" t="s">
        <v>1106</v>
      </c>
      <c r="X269" s="218" t="s">
        <v>662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1194</v>
      </c>
      <c r="I271" s="173" t="s">
        <v>950</v>
      </c>
      <c r="J271" s="217">
        <v>55</v>
      </c>
      <c r="K271" s="217">
        <v>135</v>
      </c>
      <c r="L271" s="84" t="s">
        <v>317</v>
      </c>
      <c r="M271" s="204" t="s">
        <v>1111</v>
      </c>
      <c r="N271" s="204" t="s">
        <v>1112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953</v>
      </c>
      <c r="W271" s="261" t="s">
        <v>954</v>
      </c>
      <c r="X271" s="218" t="s">
        <v>662</v>
      </c>
      <c r="Y271" s="158" t="s">
        <v>665</v>
      </c>
      <c r="Z271" s="158"/>
      <c r="AA271" s="217">
        <v>1</v>
      </c>
      <c r="AB271" s="71" t="s">
        <v>653</v>
      </c>
      <c r="AC271" s="71" t="s">
        <v>648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1351</v>
      </c>
      <c r="BK271" s="17"/>
      <c r="BL271" s="16"/>
      <c r="BM271" s="15"/>
      <c r="BN271" s="15"/>
      <c r="BO271" s="165"/>
      <c r="BP271" s="17"/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/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958</v>
      </c>
      <c r="W272" s="173" t="s">
        <v>1124</v>
      </c>
      <c r="X272" s="218" t="s">
        <v>662</v>
      </c>
      <c r="Y272" s="158" t="s">
        <v>665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1352</v>
      </c>
      <c r="BK272" s="17" t="s">
        <v>1352</v>
      </c>
      <c r="BL272" s="16"/>
      <c r="BM272" s="15" t="s">
        <v>688</v>
      </c>
      <c r="BN272" s="15" t="s">
        <v>705</v>
      </c>
      <c r="BO272" s="165" t="s">
        <v>793</v>
      </c>
      <c r="BP272" s="17" t="s">
        <v>1352</v>
      </c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>CondiçõesClimáticaTemperatura</v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958</v>
      </c>
      <c r="W273" s="324" t="s">
        <v>1314</v>
      </c>
      <c r="X273" s="218" t="s">
        <v>662</v>
      </c>
      <c r="Y273" s="158" t="s">
        <v>665</v>
      </c>
      <c r="Z273" s="158"/>
      <c r="AA273" s="84">
        <v>2</v>
      </c>
      <c r="AB273" s="71" t="s">
        <v>653</v>
      </c>
      <c r="AC273" s="71" t="s">
        <v>648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1353</v>
      </c>
      <c r="BK273" s="17" t="s">
        <v>1353</v>
      </c>
      <c r="BL273" s="16"/>
      <c r="BM273" s="15" t="s">
        <v>692</v>
      </c>
      <c r="BN273" s="15" t="s">
        <v>692</v>
      </c>
      <c r="BO273" s="165" t="s">
        <v>692</v>
      </c>
      <c r="BP273" s="17" t="s">
        <v>1353</v>
      </c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>SemOportunidadeSemOportunidade</v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958</v>
      </c>
      <c r="W274" s="173" t="s">
        <v>994</v>
      </c>
      <c r="X274" s="218" t="s">
        <v>662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646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958</v>
      </c>
      <c r="W275" s="173" t="s">
        <v>994</v>
      </c>
      <c r="X275" s="218" t="s">
        <v>662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958</v>
      </c>
      <c r="W276" s="173" t="s">
        <v>1106</v>
      </c>
      <c r="X276" s="218" t="s">
        <v>662</v>
      </c>
      <c r="Y276" s="158" t="s">
        <v>665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1352</v>
      </c>
      <c r="BK276" s="17" t="s">
        <v>1352</v>
      </c>
      <c r="BL276" s="16"/>
      <c r="BM276" s="15" t="s">
        <v>688</v>
      </c>
      <c r="BN276" s="15" t="s">
        <v>705</v>
      </c>
      <c r="BO276" s="165" t="s">
        <v>793</v>
      </c>
      <c r="BP276" s="17" t="s">
        <v>1352</v>
      </c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>CondiçõesClimáticaTemperatura</v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958</v>
      </c>
      <c r="W277" s="173" t="s">
        <v>1277</v>
      </c>
      <c r="X277" s="218" t="s">
        <v>662</v>
      </c>
      <c r="Y277" s="158" t="s">
        <v>665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/>
      <c r="AS277" s="39"/>
      <c r="AT277" s="39"/>
      <c r="AU277" s="39"/>
      <c r="AV277" s="39"/>
      <c r="AW277" s="39"/>
      <c r="AX277" s="39"/>
      <c r="AY277" s="293">
        <f t="shared" si="25"/>
        <v>0</v>
      </c>
      <c r="AZ277" s="14"/>
      <c r="BA277" s="72"/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1</v>
      </c>
      <c r="BI277" s="17"/>
      <c r="BJ277" s="17" t="s">
        <v>1354</v>
      </c>
      <c r="BK277" s="17"/>
      <c r="BL277" s="16"/>
      <c r="BM277" s="15"/>
      <c r="BN277" s="15"/>
      <c r="BO277" s="165"/>
      <c r="BP277" s="17"/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/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958</v>
      </c>
      <c r="W278" s="173" t="s">
        <v>928</v>
      </c>
      <c r="X278" s="218" t="s">
        <v>662</v>
      </c>
      <c r="Y278" s="158" t="s">
        <v>665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>
        <f t="shared" si="25"/>
        <v>0</v>
      </c>
      <c r="AZ278" s="14"/>
      <c r="BA278" s="72"/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1</v>
      </c>
      <c r="BI278" s="17"/>
      <c r="BJ278" s="17" t="s">
        <v>988</v>
      </c>
      <c r="BK278" s="17"/>
      <c r="BL278" s="16"/>
      <c r="BM278" s="15"/>
      <c r="BN278" s="15"/>
      <c r="BO278" s="165"/>
      <c r="BP278" s="17"/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/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983</v>
      </c>
      <c r="I279" s="173" t="s">
        <v>951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924</v>
      </c>
      <c r="W279" s="261" t="s">
        <v>1092</v>
      </c>
      <c r="X279" s="218" t="s">
        <v>662</v>
      </c>
      <c r="Y279" s="158" t="s">
        <v>665</v>
      </c>
      <c r="Z279" s="158"/>
      <c r="AA279" s="84">
        <v>1</v>
      </c>
      <c r="AB279" s="71" t="s">
        <v>653</v>
      </c>
      <c r="AC279" s="71" t="s">
        <v>648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1355</v>
      </c>
      <c r="BK279" s="17" t="s">
        <v>1355</v>
      </c>
      <c r="BL279" s="16"/>
      <c r="BM279" s="15" t="s">
        <v>692</v>
      </c>
      <c r="BN279" s="15" t="s">
        <v>692</v>
      </c>
      <c r="BO279" s="165" t="s">
        <v>692</v>
      </c>
      <c r="BP279" s="17" t="s">
        <v>1355</v>
      </c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>SemOportunidadeSemOportunidade</v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1356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1357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953</v>
      </c>
      <c r="W280" s="173" t="s">
        <v>1358</v>
      </c>
      <c r="X280" s="218" t="s">
        <v>662</v>
      </c>
      <c r="Y280" s="158" t="s">
        <v>665</v>
      </c>
      <c r="Z280" s="158"/>
      <c r="AA280" s="217">
        <v>1</v>
      </c>
      <c r="AB280" s="71" t="s">
        <v>653</v>
      </c>
      <c r="AC280" s="71" t="s">
        <v>648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 t="shared" si="25"/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1359</v>
      </c>
      <c r="BK280" s="17" t="s">
        <v>1359</v>
      </c>
      <c r="BL280" s="16"/>
      <c r="BM280" s="15" t="s">
        <v>692</v>
      </c>
      <c r="BN280" s="15" t="s">
        <v>692</v>
      </c>
      <c r="BO280" s="165" t="s">
        <v>692</v>
      </c>
      <c r="BP280" s="17" t="s">
        <v>1359</v>
      </c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>SemOportunidadeSemOportunidade</v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80:Q450 O274:Q27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450 V272:Y275 W277:X277 W280:X280 X279 V278:X278 V276:X276 Y276:Y28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450 Z280 AD28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" name="Range1_14_1_1_1"/>
    <protectedRange sqref="F6:F7 F25 F14 F31:F32 F56:F57 F80:F81 F113 F107:F108 F159:F160 F169 F187:F188 F218 F220 F251 F253 F261" name="Range1_14_1_2_1"/>
    <protectedRange sqref="J7 J27 J20 J25 J14 J75 J97 J103 J113 J144 J148 J151 J156:J157 J169 J178 J183 J206 J212 J215 J241 J261 J279" name="Range1_16_2"/>
    <protectedRange sqref="O7:Q7 P8:P9 O27:Q27 O20:Q20 O25:Q25 O14:Q14 P33:P34 P58:P59 O75:Q75 O97:Q97 O103:Q103 O113:Q113 O144:Q144 O151:Q151 O156:Q157 O169:Q169 O178:Q178 O183:Q183 O206:Q206 O212:Q212 O215:Q215 O241:Q241 O261:Q261 O279:Q27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" name="Range1_18_1_1"/>
    <protectedRange sqref="W6 W15:W17 W19 W23 W28 W31 W51 W56 W68:W70 W74 W77 W129 W137 W154 W184 W211 W227 W271" name="Range1_18_4"/>
    <protectedRange sqref="AA6:AE7 AA19:AE20 AA31:AE32 AA51:AE51 AA56:AE57 AA77:AE77 AA80:AE81 AA129:AE129 AA107:AE110 AA137:AE137 AA159:AE160 AA154:AE154 AA184:AE184 AA187:AE188 AA211:AE211 AA218:AE220 AA227:AE227 AA251:AE253 AA271:AE271 AA280:AC280" name="Range1_19_1"/>
    <protectedRange sqref="AA27:AC27 AA25:AE25 AA75:AC75 AA103:AC103 AA148:AE148 AA151:AC151 AA212:AE212" name="Range1_19_1_4"/>
    <protectedRange sqref="D39:D42 D119:D122 D227:D230 D271" name="Range1_14_1_1_1_1"/>
    <protectedRange sqref="F39:F42 F119:F122 F227:F231 F27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1360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1361</v>
      </c>
      <c r="C4" s="331" t="s">
        <v>1362</v>
      </c>
      <c r="D4" s="331" t="s">
        <v>1363</v>
      </c>
      <c r="E4" s="331" t="s">
        <v>1364</v>
      </c>
      <c r="F4" s="331" t="s">
        <v>8</v>
      </c>
      <c r="G4" s="331" t="s">
        <v>1365</v>
      </c>
    </row>
    <row r="5" spans="2:8">
      <c r="B5" s="334" t="s">
        <v>1147</v>
      </c>
      <c r="C5" s="334">
        <v>314978</v>
      </c>
      <c r="D5" s="334" t="s">
        <v>1366</v>
      </c>
      <c r="E5" s="334" t="s">
        <v>537</v>
      </c>
      <c r="F5" s="334" t="s">
        <v>101</v>
      </c>
      <c r="G5" s="335">
        <v>46143</v>
      </c>
    </row>
    <row r="6" spans="2:8">
      <c r="B6" s="334" t="s">
        <v>1367</v>
      </c>
      <c r="C6" s="334">
        <v>256790</v>
      </c>
      <c r="D6" s="334" t="s">
        <v>1368</v>
      </c>
      <c r="E6" s="334" t="s">
        <v>537</v>
      </c>
      <c r="F6" s="334" t="s">
        <v>1369</v>
      </c>
      <c r="G6" s="335">
        <v>45992</v>
      </c>
    </row>
    <row r="7" spans="2:8">
      <c r="B7" s="334" t="s">
        <v>1370</v>
      </c>
      <c r="C7" s="334">
        <v>265193</v>
      </c>
      <c r="D7" s="334" t="s">
        <v>1371</v>
      </c>
      <c r="E7" s="334" t="s">
        <v>538</v>
      </c>
      <c r="F7" s="334" t="s">
        <v>1372</v>
      </c>
      <c r="G7" s="334" t="s">
        <v>1373</v>
      </c>
    </row>
    <row r="8" spans="2:8">
      <c r="B8" s="334" t="s">
        <v>1374</v>
      </c>
      <c r="C8" s="334">
        <v>293716</v>
      </c>
      <c r="D8" s="334" t="s">
        <v>1375</v>
      </c>
      <c r="E8" s="334" t="s">
        <v>538</v>
      </c>
      <c r="F8" s="334" t="s">
        <v>1372</v>
      </c>
      <c r="G8" s="335">
        <v>46204</v>
      </c>
    </row>
    <row r="9" spans="2:8">
      <c r="B9" s="334" t="s">
        <v>1376</v>
      </c>
      <c r="C9" s="334">
        <v>257258</v>
      </c>
      <c r="D9" s="334" t="s">
        <v>1377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1378</v>
      </c>
      <c r="C10" s="334">
        <v>371147</v>
      </c>
      <c r="D10" s="334" t="s">
        <v>1379</v>
      </c>
      <c r="E10" s="334" t="s">
        <v>539</v>
      </c>
      <c r="F10" s="334" t="s">
        <v>144</v>
      </c>
      <c r="G10" s="334" t="s">
        <v>1373</v>
      </c>
    </row>
    <row r="11" spans="2:8">
      <c r="B11" s="334" t="s">
        <v>1380</v>
      </c>
      <c r="C11" s="334">
        <v>259230</v>
      </c>
      <c r="D11" s="334" t="s">
        <v>1381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1382</v>
      </c>
      <c r="C12" s="334">
        <v>370705</v>
      </c>
      <c r="D12" s="334"/>
      <c r="E12" s="334" t="s">
        <v>539</v>
      </c>
      <c r="F12" s="334" t="s">
        <v>144</v>
      </c>
      <c r="G12" s="334" t="s">
        <v>1373</v>
      </c>
    </row>
    <row r="13" spans="2:8">
      <c r="B13" s="334" t="s">
        <v>1383</v>
      </c>
      <c r="C13" s="334">
        <v>258542</v>
      </c>
      <c r="D13" s="334" t="s">
        <v>1384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1385</v>
      </c>
      <c r="C14" s="334">
        <v>257050</v>
      </c>
      <c r="D14" s="334" t="s">
        <v>1386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1387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1388</v>
      </c>
      <c r="E3" s="326" t="s">
        <v>1389</v>
      </c>
      <c r="F3" s="326" t="s">
        <v>1390</v>
      </c>
      <c r="G3" s="331" t="s">
        <v>1391</v>
      </c>
      <c r="H3" s="326" t="s">
        <v>1392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1393</v>
      </c>
      <c r="H4" s="329"/>
    </row>
    <row r="5" spans="3:8" ht="29.25">
      <c r="C5" s="327" t="s">
        <v>537</v>
      </c>
      <c r="D5" s="327" t="s">
        <v>1394</v>
      </c>
      <c r="E5" s="328">
        <v>46000</v>
      </c>
      <c r="F5" s="327">
        <v>9000</v>
      </c>
      <c r="G5" s="332" t="s">
        <v>1395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1396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1397</v>
      </c>
      <c r="G7" s="333" t="s">
        <v>1398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1399</v>
      </c>
      <c r="H8" s="327"/>
    </row>
    <row r="9" spans="3:8">
      <c r="C9" s="327" t="s">
        <v>464</v>
      </c>
      <c r="D9" s="327" t="s">
        <v>1400</v>
      </c>
      <c r="E9" s="328">
        <v>45993</v>
      </c>
      <c r="F9" s="327">
        <v>12000</v>
      </c>
      <c r="G9" s="332" t="s">
        <v>1401</v>
      </c>
      <c r="H9" s="327"/>
    </row>
    <row r="10" spans="3:8" ht="29.25">
      <c r="C10" s="327" t="s">
        <v>464</v>
      </c>
      <c r="D10" s="327" t="s">
        <v>1402</v>
      </c>
      <c r="E10" s="328">
        <v>45993</v>
      </c>
      <c r="F10" s="327">
        <v>9000</v>
      </c>
      <c r="G10" s="332" t="s">
        <v>1403</v>
      </c>
      <c r="H10" s="327"/>
    </row>
    <row r="11" spans="3:8" ht="29.25">
      <c r="C11" s="327" t="s">
        <v>464</v>
      </c>
      <c r="D11" s="327" t="s">
        <v>1404</v>
      </c>
      <c r="E11" s="328">
        <v>45993</v>
      </c>
      <c r="F11" s="327">
        <v>10000</v>
      </c>
      <c r="G11" s="332" t="s">
        <v>1403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1405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1406</v>
      </c>
      <c r="W1" s="396"/>
      <c r="X1" s="396"/>
      <c r="Y1" s="104"/>
    </row>
    <row r="2" spans="1:25" s="101" customFormat="1" ht="11.25" customHeight="1">
      <c r="A2" s="105" t="s">
        <v>1407</v>
      </c>
      <c r="B2" s="105" t="s">
        <v>1408</v>
      </c>
      <c r="C2" s="105" t="s">
        <v>313</v>
      </c>
      <c r="D2" s="106" t="s">
        <v>869</v>
      </c>
      <c r="E2" s="106" t="s">
        <v>870</v>
      </c>
      <c r="F2" s="106" t="s">
        <v>1409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1410</v>
      </c>
      <c r="U2" s="108" t="s">
        <v>872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850</v>
      </c>
      <c r="X5" s="112">
        <f ca="1">_xlfn.XLOOKUP(G5&amp;$X$2,BS_CONTROLE[CHAVE],BS_CONTROLE[Quantidade_11],"-")</f>
        <v>500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>
        <f ca="1">_xlfn.XLOOKUP(G14&amp;$X$2,BS_CONTROLE[CHAVE],BS_CONTROLE[Quantidade_11],"-")</f>
        <v>2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45</v>
      </c>
      <c r="X17" s="112">
        <f ca="1">_xlfn.XLOOKUP(G17&amp;$X$2,BS_CONTROLE[CHAVE],BS_CONTROLE[Quantidade_11],"-")</f>
        <v>1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>
        <f ca="1">_xlfn.XLOOKUP(G19&amp;$X$2,BS_CONTROLE[CHAVE],BS_CONTROLE[Quantidade_11],"-")</f>
        <v>2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300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850</v>
      </c>
      <c r="X30" s="112">
        <f ca="1">_xlfn.XLOOKUP(G30&amp;$X$2,BS_CONTROLE[CHAVE],BS_CONTROLE[Quantidade_11],"-")</f>
        <v>500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45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850</v>
      </c>
      <c r="X55" s="112">
        <f ca="1">_xlfn.XLOOKUP(G55&amp;$X$2,BS_CONTROLE[CHAVE],BS_CONTROLE[Quantidade_11],"-")</f>
        <v>500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45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850</v>
      </c>
      <c r="X79" s="112">
        <f ca="1">_xlfn.XLOOKUP(G79&amp;$X$2,BS_CONTROLE[CHAVE],BS_CONTROLE[Quantidade_11],"-")</f>
        <v>500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300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122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850</v>
      </c>
      <c r="X106" s="112">
        <f ca="1">_xlfn.XLOOKUP(G106&amp;$X$2,BS_CONTROLE[CHAVE],BS_CONTROLE[Quantidade_11],"-")</f>
        <v>500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55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2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30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122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55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45</v>
      </c>
      <c r="X127" s="112">
        <f ca="1">_xlfn.XLOOKUP(G127&amp;$X$2,BS_CONTROLE[CHAVE],BS_CONTROLE[Quantidade_11],"-")</f>
        <v>1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55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45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300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45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1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850</v>
      </c>
      <c r="X158" s="112">
        <f ca="1">_xlfn.XLOOKUP(G158&amp;$X$2,BS_CONTROLE[CHAVE],BS_CONTROLE[Quantidade_11],"-")</f>
        <v>500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122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55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2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2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45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850</v>
      </c>
      <c r="X186" s="112">
        <f ca="1">_xlfn.XLOOKUP(G186&amp;$X$2,BS_CONTROLE[CHAVE],BS_CONTROLE[Quantidade_11],"-")</f>
        <v>500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2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55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3432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2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300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45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2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850</v>
      </c>
      <c r="X218" s="112">
        <f ca="1">_xlfn.XLOOKUP(G218&amp;$X$2,BS_CONTROLE[CHAVE],BS_CONTROLE[Quantidade_11],"-")</f>
        <v>500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45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55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55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3432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2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30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122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850</v>
      </c>
      <c r="X251" s="112">
        <f ca="1">_xlfn.XLOOKUP(G251&amp;$X$2,BS_CONTROLE[CHAVE],BS_CONTROLE[Quantidade_11],"-")</f>
        <v>500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0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2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>
        <f ca="1">_xlfn.XLOOKUP(G264&amp;$X$2,BS_CONTROLE[CHAVE],BS_CONTROLE[Quantidade_11],"-")</f>
        <v>2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45</v>
      </c>
      <c r="X269" s="112">
        <f ca="1">_xlfn.XLOOKUP(G269&amp;$X$2,BS_CONTROLE[CHAVE],BS_CONTROLE[Quantidade_11],"-")</f>
        <v>1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3432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2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300</v>
      </c>
      <c r="X275" s="112">
        <f ca="1">_xlfn.XLOOKUP(G275&amp;$X$2,BS_CONTROLE[CHAVE],BS_CONTROLE[Quantidade_11],"-")</f>
        <v>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1411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1412</v>
      </c>
      <c r="D5" s="398"/>
      <c r="E5" s="398"/>
      <c r="F5" s="398"/>
      <c r="G5" s="398"/>
      <c r="H5" s="398"/>
      <c r="I5" s="398"/>
      <c r="J5" s="399"/>
      <c r="K5" s="400" t="s">
        <v>1413</v>
      </c>
      <c r="L5" s="401"/>
      <c r="M5" s="401"/>
      <c r="N5" s="401"/>
      <c r="O5" s="402" t="s">
        <v>1414</v>
      </c>
      <c r="P5" s="403"/>
      <c r="Q5" s="404"/>
    </row>
    <row r="6" spans="1:17" s="94" customFormat="1" ht="15.75" customHeight="1">
      <c r="A6" s="88" t="s">
        <v>1409</v>
      </c>
      <c r="B6" s="95" t="s">
        <v>1408</v>
      </c>
      <c r="C6" s="96" t="s">
        <v>869</v>
      </c>
      <c r="D6" s="97" t="s">
        <v>870</v>
      </c>
      <c r="E6" s="96" t="s">
        <v>1415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1416</v>
      </c>
      <c r="M6" s="139" t="s">
        <v>335</v>
      </c>
      <c r="N6" s="140" t="s">
        <v>864</v>
      </c>
      <c r="O6" s="246" t="s">
        <v>907</v>
      </c>
      <c r="P6" s="157"/>
      <c r="Q6" s="193" t="s">
        <v>1417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1</v>
      </c>
      <c r="P246" s="91"/>
      <c r="Q246" s="145" t="str">
        <f>IF($A$2=1,IF(SP_SUL!BJ251="","*",SP_SUL!BJ251),IF(SP_SUL!BK251="","*",SP_SUL!BK251))</f>
        <v xml:space="preserve">MC1 09h14 / aguardando liberação do A87 /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1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1</v>
      </c>
      <c r="P249" s="91"/>
      <c r="Q249" s="145" t="str">
        <f>IF($A$2=1,IF(SP_SUL!BJ254="","*",SP_SUL!BJ254),IF(SP_SUL!BK254="","*",SP_SUL!BK254))</f>
        <v xml:space="preserve">TP pronto 09h02 / priorização do W59 para descarga de dorrmentes, após será alinhado faixa para substituição de dormentes 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 xml:space="preserve">MC1 08h29 / autorizado entrada na via 08h36 / A87 informou avaria, mec em atendimento/ 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1</v>
      </c>
      <c r="P251" s="91"/>
      <c r="Q251" s="145" t="str">
        <f>IF($A$2=1,IF(SP_SUL!BJ256="","*",SP_SUL!BJ256),IF(SP_SUL!BK256="","*",SP_SUL!BK256))</f>
        <v>TP em preparação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1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1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1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1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1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1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1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1</v>
      </c>
      <c r="P263" s="91"/>
      <c r="Q263" s="145" t="str">
        <f>IF($A$2=1,IF(SP_SUL!BJ268="","*",SP_SUL!BJ268),IF(SP_SUL!BK268="","*",SP_SUL!BK268))</f>
        <v>TP pronto 09h30 / previsão de faixa após Y58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1</v>
      </c>
      <c r="P272" s="91"/>
      <c r="Q272" s="145" t="str">
        <f>IF($A$2=1,IF(SP_SUL!BJ277="","*",SP_SUL!BJ277),IF(SP_SUL!BK277="","*",SP_SUL!BK277))</f>
        <v>TP em preparação/ M85 parado no local de trabalho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1</v>
      </c>
      <c r="P273" s="91"/>
      <c r="Q273" s="145" t="str">
        <f>IF($A$2=1,IF(SP_SUL!BJ278="","*",SP_SUL!BJ278),IF(SP_SUL!BK278="","*",SP_SUL!BK278))</f>
        <v>TP em preparação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G3042" sqref="G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1418</v>
      </c>
      <c r="C2" s="96" t="s">
        <v>854</v>
      </c>
      <c r="D2" s="96" t="s">
        <v>856</v>
      </c>
      <c r="E2" s="96" t="s">
        <v>1419</v>
      </c>
      <c r="F2" s="96" t="s">
        <v>1420</v>
      </c>
      <c r="G2" s="96" t="s">
        <v>1421</v>
      </c>
      <c r="H2" s="96" t="s">
        <v>1422</v>
      </c>
      <c r="I2" s="96" t="s">
        <v>1423</v>
      </c>
      <c r="J2" s="96" t="s">
        <v>1424</v>
      </c>
      <c r="K2" s="131" t="s">
        <v>1425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FIXO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1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2025-12-11T13:20:17Z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