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732" documentId="120_S{118792C3-22EF-5104-A093-F22BFE3913F3}" xr6:coauthVersionLast="47" xr6:coauthVersionMax="47" xr10:uidLastSave="{4A686F9D-CD21-4FC0-83EB-87D451CE754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18" i="1" l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9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<sst xmlns="http://schemas.openxmlformats.org/spreadsheetml/2006/main" count="5811" uniqueCount="1463">
  <si>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</si>
  <si>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</si>
  <si>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</si>
  <si>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</si>
  <si>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</si>
  <si>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</si>
  <si>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</si>
  <si>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</si>
  <si>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</si>
  <si>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</si>
  <si>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</si>
  <si>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</si>
  <si>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</si>
  <si>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</si>
  <si>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</si>
  <si>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</si>
  <si>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</si>
  <si>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</si>
  <si>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</si>
  <si>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</si>
  <si>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</si>
  <si>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</si>
  <si>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</si>
  <si>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</si>
  <si>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</si>
  <si>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</si>
  <si>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</si>
  <si>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</si>
  <si>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</si>
  <si>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</si>
  <si>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</si>
  <si>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</si>
  <si>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</si>
  <si>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</si>
  <si>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</si>
  <si>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</si>
  <si>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</si>
  <si>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</si>
  <si>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</si>
  <si>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</si>
  <si>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</si>
  <si>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</si>
  <si>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</si>
  <si>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</si>
  <si>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</si>
  <si>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</si>
  <si>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</si>
  <si>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</si>
  <si>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</si>
  <si>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</si>
  <si>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</si>
  <si>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</si>
  <si>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</si>
  <si>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</si>
  <si>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</si>
  <si>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</si>
  <si>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</si>
  <si>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</si>
  <si>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</si>
  <si>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</si>
  <si>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</si>
  <si>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</si>
  <si>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</si>
  <si>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</si>
  <si>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</si>
  <si>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</si>
  <si>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</si>
  <si>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</si>
  <si>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</si>
  <si>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</si>
  <si>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</si>
  <si>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</si>
  <si>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</si>
  <si>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</si>
  <si>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</si>
  <si>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</si>
  <si>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</si>
  <si>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</si>
  <si>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</si>
  <si>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</si>
  <si>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</si>
  <si>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</si>
  <si>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</si>
  <si>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</si>
  <si>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</si>
  <si>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</si>
  <si>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</si>
  <si>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</si>
  <si>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</si>
  <si>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</si>
  <si>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</si>
  <si>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</si>
  <si>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</si>
  <si>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</si>
  <si>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</si>
  <si>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</si>
  <si>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</si>
  <si>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</si>
  <si>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</si>
  <si>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</si>
  <si>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</si>
  <si>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</si>
  <si>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</si>
  <si>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</si>
  <si>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</si>
  <si>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</si>
  <si>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</si>
  <si>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</si>
  <si>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</si>
  <si>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</si>
  <si>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</si>
  <si>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</si>
  <si>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</si>
  <si>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</si>
  <si>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</si>
  <si>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</si>
  <si>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</si>
  <si>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</si>
  <si>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</si>
  <si>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</si>
  <si>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</si>
  <si>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</si>
  <si>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</si>
  <si>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</si>
  <si>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</si>
  <si>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</si>
  <si>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</si>
  <si>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</si>
  <si>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</si>
  <si>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</si>
  <si>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</si>
  <si>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</si>
  <si>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</si>
  <si>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</si>
  <si>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</si>
  <si>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</si>
  <si>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</si>
  <si>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</si>
  <si>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</si>
  <si>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</si>
  <si>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</si>
  <si>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</si>
  <si>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</si>
  <si>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</si>
  <si>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</si>
  <si>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</si>
  <si>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</si>
  <si>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</si>
  <si>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</si>
  <si>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</si>
  <si>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</si>
  <si>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</si>
  <si>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</si>
  <si>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</si>
  <si>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</si>
  <si>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</si>
  <si>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</si>
  <si>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</si>
  <si>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</si>
  <si>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</si>
  <si>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</si>
  <si>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</si>
  <si>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</si>
  <si>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</si>
  <si>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</si>
  <si>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</si>
  <si>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</si>
  <si>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</si>
  <si>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</si>
  <si>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</si>
  <si>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</si>
  <si>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</si>
  <si>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</si>
  <si>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</si>
  <si>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</si>
  <si>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</si>
  <si>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</si>
  <si>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</si>
  <si>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</si>
  <si>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</si>
  <si>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</si>
  <si>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</si>
  <si>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</si>
  <si>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</si>
  <si>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</si>
  <si>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</si>
  <si>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</si>
  <si>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</si>
  <si>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</si>
  <si>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</si>
  <si>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</si>
  <si>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</si>
  <si>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</si>
  <si>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</si>
  <si>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</si>
  <si>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</si>
  <si>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</si>
  <si>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</si>
  <si>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</si>
  <si>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</si>
  <si>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</si>
  <si>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</si>
  <si>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</si>
  <si>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</si>
  <si>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</si>
  <si>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</si>
  <si>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</si>
  <si>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</si>
  <si>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</si>
  <si>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</si>
  <si>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</si>
  <si>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</si>
  <si>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</si>
  <si>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</si>
  <si>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</si>
  <si>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</si>
  <si>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</si>
  <si>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</si>
  <si>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</si>
  <si>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</si>
  <si>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</si>
  <si>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</si>
  <si>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</si>
  <si>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</si>
  <si>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</si>
  <si>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</si>
  <si>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</si>
  <si>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</si>
  <si>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</si>
  <si>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</si>
  <si>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</si>
  <si>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</si>
  <si>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</si>
  <si>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</si>
  <si>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</si>
  <si>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</si>
  <si>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</si>
  <si>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</si>
  <si>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</si>
  <si>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</si>
  <si>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</si>
  <si>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</si>
  <si>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</si>
  <si>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</si>
  <si>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</si>
  <si>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</si>
  <si>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</si>
  <si>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</si>
  <si>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</si>
  <si>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</si>
  <si>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</si>
  <si>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</si>
  <si>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</si>
  <si>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</si>
  <si>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</si>
  <si>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</si>
  <si>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</si>
  <si>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</si>
  <si>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</si>
  <si>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</si>
  <si>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</si>
  <si>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</si>
  <si>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</si>
  <si>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</si>
  <si>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</si>
  <si>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</si>
  <si>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</si>
  <si>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</si>
  <si>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</si>
  <si>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</si>
  <si>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</si>
  <si>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</si>
  <si>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</si>
  <si>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</si>
  <si>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</si>
  <si>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</si>
  <si>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</si>
  <si>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</si>
  <si>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</si>
  <si>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</si>
  <si>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</si>
  <si>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</si>
  <si>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</si>
  <si>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</si>
  <si>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</si>
  <si>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</si>
  <si>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</si>
  <si>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</si>
  <si>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</si>
  <si>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</si>
  <si>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</si>
  <si>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</si>
  <si>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</si>
  <si>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</si>
  <si>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</si>
  <si>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</si>
  <si>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</si>
  <si>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</si>
  <si>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</si>
  <si>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</si>
  <si>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</si>
  <si>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</si>
  <si>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</si>
  <si>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</si>
  <si>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</si>
  <si>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</si>
  <si>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</si>
  <si>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</si>
  <si>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</si>
  <si>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</si>
  <si>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</si>
  <si>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</si>
  <si>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</si>
  <si>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</si>
  <si>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</si>
  <si>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</si>
  <si>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</si>
  <si>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</si>
  <si>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</si>
  <si>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</si>
  <si>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</si>
  <si>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</si>
  <si>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</si>
  <si>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</si>
  <si>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</si>
  <si>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</si>
  <si>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</si>
  <si>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</si>
  <si>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</si>
  <si>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</si>
  <si>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</si>
  <si>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</si>
  <si>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</si>
  <si>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</si>
  <si>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</si>
  <si>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</si>
  <si>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</si>
  <si>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</si>
  <si>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</si>
  <si>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</si>
  <si>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</si>
  <si>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</si>
  <si>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</si>
  <si>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</si>
  <si>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</si>
  <si>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</si>
  <si>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</si>
  <si>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</si>
  <si>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</si>
  <si>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</si>
  <si>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</si>
  <si>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</si>
  <si>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</si>
  <si>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</si>
  <si>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</si>
  <si>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</si>
  <si>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</si>
  <si>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</si>
  <si>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</si>
  <si>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</si>
  <si>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</si>
  <si>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</si>
  <si>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</si>
  <si>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</si>
  <si>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</si>
  <si>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</si>
  <si>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</si>
  <si>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</si>
  <si>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</si>
  <si>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</si>
  <si>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</si>
  <si>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</si>
  <si>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</si>
  <si>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</si>
  <si>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</si>
  <si>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</si>
  <si>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</si>
  <si>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</si>
  <si>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</si>
  <si>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</si>
  <si>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</si>
  <si>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</si>
  <si>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</si>
  <si>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</si>
  <si>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</si>
  <si>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</si>
  <si>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</si>
  <si>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</si>
  <si>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</si>
  <si>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</si>
  <si>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</si>
  <si>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</si>
  <si>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</si>
  <si>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</si>
  <si>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</si>
  <si>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</si>
  <si>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</si>
  <si>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</si>
  <si>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</si>
  <si>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</si>
  <si>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</si>
  <si>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</si>
  <si>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</si>
  <si>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</si>
  <si>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</si>
  <si>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</si>
  <si>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</si>
  <si>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</si>
  <si>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</si>
  <si>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</si>
  <si>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</si>
  <si>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</si>
  <si>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</si>
  <si>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</si>
  <si>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</si>
  <si>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</si>
  <si>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</si>
  <si>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</si>
  <si>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</si>
  <si>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</si>
  <si>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</si>
  <si>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</si>
  <si>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</si>
  <si>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</si>
  <si>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</si>
  <si>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</si>
  <si>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</si>
  <si>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</si>
  <si>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</si>
  <si>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</si>
  <si>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</si>
  <si>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</si>
  <si>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</si>
  <si>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</si>
  <si>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</si>
  <si>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</si>
  <si>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</si>
  <si>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</si>
  <si>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</si>
  <si>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</si>
  <si>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</si>
  <si>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</si>
  <si>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</si>
  <si>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</si>
  <si>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</si>
  <si>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</si>
  <si>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</si>
  <si>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</si>
  <si>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</si>
  <si>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</si>
  <si>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</si>
  <si>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</si>
  <si>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</si>
  <si>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</si>
  <si>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</si>
  <si>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</si>
  <si>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</si>
  <si>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</si>
  <si>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</si>
  <si>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</si>
  <si>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</si>
  <si>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</si>
  <si>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</si>
  <si>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</si>
  <si>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</si>
  <si>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</si>
  <si>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</si>
  <si>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</si>
  <si>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</si>
  <si>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</si>
  <si>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</si>
  <si>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</si>
  <si>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</si>
  <si>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</si>
  <si>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</si>
  <si>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</si>
  <si>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</si>
  <si>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</si>
  <si>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</si>
  <si>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</si>
  <si>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</si>
  <si>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</si>
  <si>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</si>
  <si>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</si>
  <si>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</si>
  <si>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</si>
  <si>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</si>
  <si>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</si>
  <si>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</si>
  <si>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</si>
  <si>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</si>
  <si>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</si>
  <si>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</si>
  <si>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</si>
  <si>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</si>
  <si>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</si>
  <si>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</si>
  <si>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</si>
  <si>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</si>
  <si>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</si>
  <si>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</si>
  <si>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</si>
  <si>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</si>
  <si>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</si>
  <si>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</si>
  <si>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</si>
  <si>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</si>
  <si>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</si>
  <si>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</si>
  <si>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</si>
  <si>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</si>
  <si>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</si>
  <si>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</si>
  <si>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</si>
  <si>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</si>
  <si>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</si>
  <si>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</si>
  <si>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</si>
  <si>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</si>
  <si>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</si>
  <si>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</si>
  <si>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</si>
  <si>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</si>
  <si>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</si>
  <si>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</si>
  <si>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</si>
  <si>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</si>
  <si>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</si>
  <si>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</si>
  <si>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</si>
  <si>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</si>
  <si>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</si>
  <si>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</si>
  <si>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</si>
  <si>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</si>
  <si>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</si>
  <si>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</si>
  <si>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</si>
  <si>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</si>
  <si>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</si>
  <si>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</si>
  <si>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</si>
  <si>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</si>
  <si>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</si>
  <si>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</si>
  <si>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</si>
  <si>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</si>
  <si>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</si>
  <si>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</si>
  <si>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</si>
  <si>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</si>
  <si>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</si>
  <si>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</si>
  <si>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</si>
  <si>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</si>
  <si>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</si>
  <si>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</si>
  <si>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</si>
  <si>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</si>
  <si>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</si>
  <si>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</si>
  <si>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</si>
  <si>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</si>
  <si>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</si>
  <si>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</si>
  <si>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</si>
  <si>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</si>
  <si>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</si>
  <si>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</si>
  <si>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</si>
  <si>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</si>
  <si>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</si>
  <si>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</si>
  <si>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</si>
  <si>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</si>
  <si>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</si>
  <si>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</si>
  <si>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</si>
  <si>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</si>
  <si>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</si>
  <si>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</si>
  <si>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</si>
  <si>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</si>
  <si>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</si>
  <si>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</si>
  <si>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</si>
  <si>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</si>
  <si>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</si>
  <si>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</si>
  <si>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</si>
  <si>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</si>
  <si>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</si>
  <si>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</si>
  <si>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</si>
  <si>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</si>
  <si>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</si>
  <si>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</si>
  <si>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</si>
  <si>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</si>
  <si>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</si>
  <si>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</si>
  <si>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</si>
  <si>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</si>
  <si>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</si>
  <si>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</si>
  <si>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</si>
  <si>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</si>
  <si>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</si>
  <si>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</si>
  <si>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</si>
  <si>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</si>
  <si>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</si>
  <si>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</si>
  <si>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</si>
  <si>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</si>
  <si>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</si>
  <si>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</si>
  <si>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</si>
  <si>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</si>
  <si>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</si>
  <si>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</si>
  <si>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</si>
  <si>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</si>
  <si>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</si>
  <si>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</si>
  <si>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</si>
  <si>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</si>
  <si>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</si>
  <si>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</si>
  <si>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</si>
  <si>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</si>
  <si>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</si>
  <si>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</si>
  <si>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</si>
  <si>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</si>
  <si>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</si>
  <si>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</si>
  <si>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</si>
  <si>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</si>
  <si>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</si>
  <si>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</si>
  <si>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</si>
  <si>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</si>
  <si>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</si>
  <si>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</si>
  <si>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</si>
  <si>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</si>
  <si>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</si>
  <si>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</si>
  <si>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</si>
  <si>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</si>
  <si>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</si>
  <si>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</si>
  <si>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</si>
  <si>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</si>
  <si>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</si>
  <si>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</si>
  <si>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</si>
  <si>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</si>
  <si>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</si>
  <si>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</si>
  <si>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</si>
  <si>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</si>
  <si>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</si>
  <si>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</si>
  <si>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</si>
  <si>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</si>
  <si>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</si>
  <si>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</si>
  <si>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</si>
  <si>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</si>
  <si>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</si>
  <si>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</si>
  <si>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</si>
  <si>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</si>
  <si>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</si>
  <si>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</si>
  <si>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</si>
  <si>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</si>
  <si>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</si>
  <si>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</si>
  <si>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</si>
  <si>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</si>
  <si>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</si>
  <si>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</si>
  <si>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</si>
  <si>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</si>
  <si>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</si>
  <si>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</si>
  <si>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</si>
  <si>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</si>
  <si>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</si>
  <si>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</si>
  <si>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</si>
  <si>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</si>
  <si>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</si>
  <si>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</si>
  <si>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</si>
  <si>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</si>
  <si>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</si>
  <si>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</si>
  <si>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</si>
  <si>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</si>
  <si>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</si>
  <si>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</si>
  <si>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</si>
  <si>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</si>
  <si>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</si>
  <si>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</si>
  <si>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</si>
  <si>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</si>
  <si>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</si>
  <si>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</si>
  <si>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</si>
  <si>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</si>
  <si>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</si>
  <si>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</si>
  <si>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</si>
  <si>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</si>
  <si>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</si>
  <si>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</si>
  <si>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</si>
  <si>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</si>
  <si>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</si>
  <si>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</si>
  <si>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</si>
  <si>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</si>
  <si>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</si>
  <si>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</si>
  <si>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</si>
  <si>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</si>
  <si>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</si>
  <si>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</si>
  <si>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</si>
  <si>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</si>
  <si>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</si>
  <si>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</si>
  <si>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</si>
  <si>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</si>
  <si>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</si>
  <si>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</si>
  <si>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</si>
  <si>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</si>
  <si>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</si>
  <si>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</si>
  <si>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</si>
  <si>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</si>
  <si>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</si>
  <si>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</si>
  <si>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</si>
  <si>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</si>
  <si>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</si>
  <si>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</si>
  <si>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</si>
  <si>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</si>
  <si>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</si>
  <si>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</si>
  <si>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</si>
  <si>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</si>
  <si>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</si>
  <si>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</si>
  <si>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</si>
  <si>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</si>
  <si>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</si>
  <si>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</si>
  <si>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</si>
  <si>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</si>
  <si>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</si>
  <si>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</si>
  <si>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</si>
  <si>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</si>
  <si>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</si>
  <si>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</si>
  <si>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</si>
  <si>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</si>
  <si>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</si>
  <si>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</si>
  <si>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</si>
  <si>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</si>
  <si>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</si>
  <si>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</si>
  <si>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</si>
  <si>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</si>
  <si>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</si>
  <si>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</si>
  <si>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</si>
  <si>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</si>
  <si>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</si>
  <si>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</si>
  <si>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</si>
  <si>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</si>
  <si>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</si>
  <si>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</si>
  <si>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</si>
  <si>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</si>
  <si>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</si>
  <si>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</si>
  <si>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</si>
  <si>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</si>
  <si>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</si>
  <si>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</si>
  <si>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</si>
  <si>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</si>
  <si>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</si>
  <si>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</si>
  <si>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</si>
  <si>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</si>
  <si>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</si>
  <si>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</si>
  <si>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</si>
  <si>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</si>
  <si>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</si>
  <si>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</si>
  <si>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</si>
  <si>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</si>
  <si>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</si>
  <si>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</si>
  <si>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</si>
  <si>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</si>
  <si>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</si>
  <si>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</si>
  <si>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</si>
  <si>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</si>
  <si>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</si>
  <si>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</si>
  <si>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</si>
  <si>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</si>
  <si>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</si>
  <si>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</si>
  <si>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</si>
  <si>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</si>
  <si>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</si>
  <si>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</si>
  <si>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</si>
  <si>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</si>
  <si>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</si>
  <si>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</si>
  <si>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</si>
  <si>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</si>
  <si>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</si>
  <si>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</si>
  <si>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</si>
  <si>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</si>
  <si>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</si>
  <si>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</si>
  <si>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</si>
  <si>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</si>
  <si>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</si>
  <si>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</si>
  <si>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</si>
  <si>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</si>
  <si>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</si>
  <si>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</si>
  <si>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</si>
  <si>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</si>
  <si>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</si>
  <si>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</si>
  <si>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</si>
  <si>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</si>
  <si>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</si>
  <si>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</si>
  <si>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</si>
  <si>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</si>
  <si>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</si>
  <si>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</si>
  <si>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</si>
  <si>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</si>
  <si>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</si>
  <si>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</si>
  <si>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</si>
  <si>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</si>
  <si>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</si>
  <si>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</si>
  <si>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</si>
  <si>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</si>
  <si>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</si>
  <si>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</si>
  <si>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</si>
  <si>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</si>
  <si>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</si>
  <si>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</si>
  <si>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</si>
  <si>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</si>
  <si>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</si>
  <si>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</si>
  <si>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</si>
  <si>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</si>
  <si>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</si>
  <si>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</si>
  <si>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</si>
  <si>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</si>
  <si>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</si>
  <si>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</si>
  <si>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</si>
  <si>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</si>
  <si>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</si>
  <si>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</si>
  <si>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</si>
  <si>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</si>
  <si>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</si>
  <si>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</si>
  <si>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</si>
  <si>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</si>
  <si>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</si>
  <si>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</si>
  <si>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</si>
  <si>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</si>
  <si>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</si>
  <si>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</si>
  <si>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</si>
  <si>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</si>
  <si>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</si>
  <si>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</si>
  <si>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</si>
  <si>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</si>
  <si>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</si>
  <si>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</si>
  <si>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</si>
  <si>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</si>
  <si>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</si>
  <si>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</si>
  <si>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</si>
  <si>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</si>
  <si>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</si>
  <si>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</si>
  <si>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</si>
  <si>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</si>
  <si>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</si>
  <si>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</si>
  <si>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</si>
  <si>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</si>
  <si>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</si>
  <si>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</si>
  <si>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</si>
  <si>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</si>
  <si>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</si>
  <si>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</si>
  <si>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</si>
  <si>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</si>
  <si>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</si>
  <si>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</si>
  <si>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</si>
  <si>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</si>
  <si>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</si>
  <si>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</si>
  <si>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</si>
  <si>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</si>
  <si>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</si>
  <si>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</si>
  <si>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</si>
  <si>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</si>
  <si>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</si>
  <si>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</si>
  <si>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</si>
  <si>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</si>
  <si>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</si>
  <si>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</si>
  <si>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</si>
  <si>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</si>
  <si>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</si>
  <si>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</si>
  <si>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</si>
  <si>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</si>
  <si>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</si>
  <si>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</si>
  <si>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</si>
  <si>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</si>
  <si>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</si>
  <si>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</si>
  <si>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</si>
  <si>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</si>
  <si>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</si>
  <si>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</si>
  <si>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</si>
  <si>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</si>
  <si>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</si>
  <si>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</si>
  <si>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</si>
  <si>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</si>
  <si>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</si>
  <si>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</si>
  <si>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</si>
  <si>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</si>
  <si>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</si>
  <si>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</si>
  <si>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</si>
  <si>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</si>
  <si>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</si>
  <si>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</si>
  <si>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</si>
  <si>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</si>
  <si>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</si>
  <si>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</si>
  <si>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</si>
  <si>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</si>
  <si>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</si>
  <si>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</si>
  <si>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</si>
  <si>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</si>
  <si>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</si>
  <si>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</si>
  <si>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</si>
  <si>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</si>
  <si>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</si>
  <si>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</si>
  <si>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</si>
  <si>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</si>
  <si>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</si>
  <si>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</si>
  <si>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</si>
  <si>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</si>
  <si>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</si>
  <si>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</si>
  <si>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</si>
  <si>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</si>
  <si>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</si>
  <si>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</si>
  <si>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</si>
  <si>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</si>
  <si>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</si>
  <si>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</si>
  <si>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</si>
  <si>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</si>
  <si>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</si>
  <si>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</si>
  <si>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</si>
  <si>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</si>
  <si>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</si>
  <si>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</si>
  <si>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</si>
  <si>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</si>
  <si>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</si>
  <si>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</si>
  <si>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</si>
  <si>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</si>
  <si>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</si>
  <si>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</si>
  <si>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</si>
  <si>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</si>
  <si>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</si>
  <si>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</si>
  <si>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</si>
  <si>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</si>
  <si>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</si>
  <si>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</si>
  <si>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</si>
  <si>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</si>
  <si>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</si>
  <si>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</si>
  <si>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</si>
  <si>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</si>
  <si>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</si>
  <si>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</si>
  <si>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</si>
  <si>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</si>
  <si>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</si>
  <si>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</si>
  <si>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</si>
  <si>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</si>
  <si>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</si>
  <si>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</si>
  <si>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</si>
  <si>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</si>
  <si>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</si>
  <si>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</si>
  <si>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</si>
  <si>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</si>
  <si>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</si>
  <si>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</si>
  <si>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</si>
  <si>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</si>
  <si>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</si>
  <si>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</si>
  <si>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</si>
  <si>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</si>
  <si>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</si>
  <si>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</si>
  <si>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</si>
  <si>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</si>
  <si>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</si>
  <si>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</si>
  <si>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</si>
  <si>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</si>
  <si>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</si>
  <si>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</si>
  <si>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</si>
  <si>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</si>
  <si>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</si>
  <si>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</si>
  <si>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</si>
  <si>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</si>
  <si>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</si>
  <si>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</si>
  <si>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</si>
  <si>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</si>
  <si>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</si>
  <si>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</si>
  <si>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</si>
  <si>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</si>
  <si>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</si>
  <si>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</si>
  <si>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</si>
  <si>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</si>
  <si>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</si>
  <si>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</si>
  <si>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</si>
  <si>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</si>
  <si>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</si>
  <si>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</si>
  <si>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</si>
  <si>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</si>
  <si>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</si>
  <si>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</si>
  <si>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</si>
  <si>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</si>
  <si>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</si>
  <si>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</si>
  <si>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</si>
  <si>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</si>
  <si>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</si>
  <si>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</si>
  <si>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</si>
  <si>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</si>
  <si>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</si>
  <si>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</si>
  <si>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</si>
  <si>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</si>
  <si>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</si>
  <si>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</si>
  <si>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</si>
  <si>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</si>
  <si>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</si>
  <si>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</si>
  <si>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</si>
  <si>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</si>
  <si>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</si>
  <si>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</si>
  <si>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</si>
  <si>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</si>
  <si>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</si>
  <si>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</si>
  <si>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</si>
  <si>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</si>
  <si>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</si>
  <si>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</si>
  <si>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</si>
  <si>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</si>
  <si>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</si>
  <si>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</si>
  <si>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</si>
  <si>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</si>
  <si>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</si>
  <si>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</si>
  <si>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</si>
  <si>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</si>
  <si>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</si>
  <si>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</si>
  <si>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</si>
  <si>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</si>
  <si>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</si>
  <si>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</si>
  <si>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</si>
  <si>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</si>
  <si>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</si>
  <si>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</si>
  <si>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</si>
  <si>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</si>
  <si>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</si>
  <si>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</si>
  <si>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</si>
  <si>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</si>
  <si>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</si>
  <si>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</si>
  <si>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</si>
  <si>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</si>
  <si>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</si>
  <si>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</si>
  <si>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</si>
  <si>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</si>
  <si>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</si>
  <si>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</si>
  <si>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</si>
  <si>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</si>
  <si>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</si>
  <si>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</si>
  <si>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</si>
  <si>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</si>
  <si>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</si>
  <si>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</si>
  <si>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</si>
  <si>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</si>
  <si>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</si>
  <si>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</si>
  <si>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</si>
  <si>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</si>
  <si>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</si>
  <si>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</si>
  <si>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</si>
  <si>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</si>
  <si>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</si>
  <si>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</si>
  <si>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</si>
  <si>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</si>
  <si>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</si>
  <si>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</si>
  <si>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</si>
  <si>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</si>
  <si>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</si>
  <si>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</si>
  <si>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</si>
  <si>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</si>
  <si>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</si>
  <si>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</si>
  <si>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</si>
  <si>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</si>
  <si>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</si>
  <si>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</si>
  <si>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</si>
  <si>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</si>
  <si>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</si>
  <si>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</si>
  <si>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</si>
  <si>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</si>
  <si>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</si>
  <si>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</si>
  <si>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</si>
  <si>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</si>
  <si>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</si>
  <si>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</si>
  <si>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</si>
  <si>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</si>
  <si>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</si>
  <si>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</si>
  <si>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</si>
  <si>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</si>
  <si>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</si>
  <si>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</si>
  <si>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</si>
  <si>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</si>
  <si>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</si>
  <si>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</si>
  <si>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</si>
  <si>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</si>
  <si>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</si>
  <si>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</si>
  <si>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</si>
  <si>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</si>
  <si>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</si>
  <si>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</si>
  <si>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</si>
  <si>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</si>
  <si>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</si>
  <si>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</si>
  <si>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</si>
  <si>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</si>
  <si>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</si>
  <si>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</si>
  <si>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</si>
  <si>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</si>
  <si>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</si>
  <si>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</si>
  <si>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</si>
  <si>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</si>
  <si>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</si>
  <si>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</si>
  <si>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</si>
  <si>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</si>
  <si>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</si>
  <si>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</si>
  <si>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</si>
  <si>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</si>
  <si>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</si>
  <si>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</si>
  <si>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</si>
  <si>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</si>
  <si>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</si>
  <si>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</si>
  <si>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</si>
  <si>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</si>
  <si>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</si>
  <si>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</si>
  <si>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</si>
  <si>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</si>
  <si>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</si>
  <si>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</si>
  <si>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</si>
  <si>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</si>
  <si>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</si>
  <si>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</si>
  <si>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</si>
  <si>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</si>
  <si>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</si>
  <si>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</si>
  <si>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</si>
  <si>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</si>
  <si>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</si>
  <si>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</si>
  <si>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</si>
  <si>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</si>
  <si>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</si>
  <si>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</si>
  <si>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</si>
  <si>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</si>
  <si>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</si>
  <si>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</si>
  <si>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</si>
  <si>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</si>
  <si>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</si>
  <si>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</si>
  <si>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</si>
  <si>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</si>
  <si>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</si>
  <si>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</si>
  <si>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</si>
  <si>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</si>
  <si>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</si>
  <si>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</si>
  <si>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</si>
  <si>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</si>
  <si>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</si>
  <si>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</si>
  <si>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</si>
  <si>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</si>
  <si>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</si>
  <si>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</si>
  <si>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</si>
  <si>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</si>
  <si>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</si>
  <si>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</si>
  <si>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</si>
  <si>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</si>
  <si>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</si>
  <si>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</si>
  <si>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</si>
  <si>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</si>
  <si>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</si>
  <si>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</si>
  <si>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</si>
  <si>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</si>
  <si>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</si>
  <si>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</si>
  <si>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</si>
  <si>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</si>
  <si>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</si>
  <si>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</si>
  <si>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</si>
  <si>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</si>
  <si>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</si>
  <si>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</si>
  <si>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</si>
  <si>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</si>
  <si>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</si>
  <si>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</si>
  <si>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</si>
  <si>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</si>
  <si>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</si>
  <si>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</si>
  <si>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</si>
  <si>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</si>
  <si>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</si>
  <si>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</si>
  <si>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</si>
  <si>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</si>
  <si>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</si>
  <si>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</si>
  <si>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</si>
  <si>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</si>
  <si>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</si>
  <si>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</si>
  <si>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</si>
  <si>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</si>
  <si>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</si>
  <si>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</si>
  <si>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</si>
  <si>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</si>
  <si>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</si>
  <si>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</si>
  <si>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</si>
  <si>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</si>
  <si>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</si>
  <si>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</si>
  <si>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</si>
  <si>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</si>
  <si>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</si>
  <si>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</si>
  <si>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</si>
  <si>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</si>
  <si>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</si>
  <si>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</si>
  <si>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</si>
  <si>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</si>
  <si>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</si>
  <si>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</si>
  <si>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previsão de faixa após as 13:30h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</si>
  <si>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</si>
  <si>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</si>
  <si>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</si>
  <si>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</si>
  <si>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</si>
  <si>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</si>
  <si>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</si>
  <si>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</si>
  <si>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</si>
  <si>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</si>
  <si>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</si>
  <si>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</si>
  <si>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</si>
  <si>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ZDP </t>
  </si>
  <si>
    <t>ZDP-ZSF</t>
  </si>
  <si>
    <t>ZDPZSF</t>
  </si>
  <si>
    <t>Deslocar de ZDP para ZSF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</si>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</sst>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6"/>
  <sheetViews>
    <sheetView tabSelected="1" zoomScaleNormal="100" workbookViewId="0">
      <pane xSplit="5" topLeftCell="BJ1" activePane="topRight" state="frozen"/>
      <selection pane="topRight" activeCell="BN207" sqref="BN2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6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1367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 hidden="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1368</v>
      </c>
      <c r="M192" s="127" t="s">
        <v>1369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1370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1371</v>
      </c>
      <c r="BJ192" s="16" t="s">
        <v>1372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 hidden="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1373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1374</v>
      </c>
      <c r="BJ193" s="16" t="s">
        <v>1374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 hidden="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1375</v>
      </c>
      <c r="BJ194" s="16" t="s">
        <v>1375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 hidden="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1376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1377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1378</v>
      </c>
      <c r="BJ195" s="16" t="s">
        <v>1379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 hidden="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1367</v>
      </c>
      <c r="BK196" s="15"/>
      <c r="BL196" s="130" t="s">
        <v>474</v>
      </c>
      <c r="BM196" s="130" t="s">
        <v>501</v>
      </c>
      <c r="BN196" s="130" t="s">
        <v>596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 hidden="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1381</v>
      </c>
      <c r="BJ197" s="16" t="s">
        <v>1382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 hidden="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1384</v>
      </c>
      <c r="BJ198" s="16" t="s">
        <v>1384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 hidden="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1385</v>
      </c>
      <c r="BJ199" s="16" t="s">
        <v>1385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 hidden="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1386</v>
      </c>
      <c r="W200" s="104" t="s">
        <v>452</v>
      </c>
      <c r="X200" s="129" t="s">
        <v>455</v>
      </c>
      <c r="Y200" s="104"/>
      <c r="Z200" s="189" t="s">
        <v>1387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1388</v>
      </c>
      <c r="BJ200" s="16" t="s">
        <v>1388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 hidden="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1389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1390</v>
      </c>
      <c r="BJ201" s="16" t="s">
        <v>1390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1391</v>
      </c>
      <c r="BJ202" s="16" t="s">
        <v>1391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1</v>
      </c>
      <c r="BH204" s="16"/>
      <c r="BI204" s="16" t="s">
        <v>1392</v>
      </c>
      <c r="BJ204" s="16" t="s">
        <v>1393</v>
      </c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0.52569444444444446</v>
      </c>
      <c r="AS205" s="108">
        <v>0.60902777777777772</v>
      </c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8.3333333333333259E-2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1</v>
      </c>
      <c r="BH205" s="16"/>
      <c r="BI205" s="16" t="s">
        <v>1394</v>
      </c>
      <c r="BJ205" s="16" t="s">
        <v>1395</v>
      </c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0.99999999999999911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0.3347222222222222</v>
      </c>
      <c r="AR206" s="108">
        <v>0</v>
      </c>
      <c r="AS206" s="108">
        <v>0</v>
      </c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>
        <v>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0</v>
      </c>
      <c r="BH206" s="16"/>
      <c r="BI206" s="16" t="s">
        <v>1396</v>
      </c>
      <c r="BJ206" s="16" t="s">
        <v>1396</v>
      </c>
      <c r="BK206" s="15"/>
      <c r="BL206" s="130" t="s">
        <v>471</v>
      </c>
      <c r="BM206" s="130" t="s">
        <v>500</v>
      </c>
      <c r="BN206" s="130" t="s">
        <v>561</v>
      </c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>CCOCirculaçãoIntervaloOportunidade</v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0.54791666666666672</v>
      </c>
      <c r="AS207" s="108">
        <v>0.625</v>
      </c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7.7083333333333282E-2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1397</v>
      </c>
      <c r="BJ207" s="16" t="s">
        <v>1398</v>
      </c>
      <c r="BK207" s="15"/>
      <c r="BL207" s="130" t="s">
        <v>471</v>
      </c>
      <c r="BM207" s="130" t="s">
        <v>500</v>
      </c>
      <c r="BN207" s="130" t="s">
        <v>578</v>
      </c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0.92499999999999938</v>
      </c>
      <c r="BR207" s="18">
        <f>IF(OR(B207="",E207=""),"*",AZ207/P207)</f>
        <v>0</v>
      </c>
      <c r="BS207" s="7" t="str">
        <f t="shared" si="14"/>
        <v>CCOCirculaçãoIntervaloOportunidade</v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8.8194444444444464E-2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1399</v>
      </c>
      <c r="BJ208" s="16" t="s">
        <v>1400</v>
      </c>
      <c r="BK208" s="15"/>
      <c r="BL208" s="130"/>
      <c r="BM208" s="130"/>
      <c r="BN208" s="130"/>
      <c r="BO208" s="17"/>
      <c r="BP208" s="11" t="str">
        <f t="shared" si="12"/>
        <v>Produção</v>
      </c>
      <c r="BQ208" s="18">
        <f>IF(OR(B208="",E208=""),"*",AX208/O208)</f>
        <v>1.0583333333333336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1401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1402</v>
      </c>
      <c r="M209" s="127" t="s">
        <v>1403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1404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1405</v>
      </c>
      <c r="BJ209" s="17" t="s">
        <v>1406</v>
      </c>
      <c r="BK209" s="15"/>
      <c r="BL209" s="130"/>
      <c r="BM209" s="130"/>
      <c r="BN209" s="130"/>
      <c r="BO209" s="17"/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187" t="s">
        <v>638</v>
      </c>
      <c r="F215" s="142" t="str">
        <f>IF(D215="","*",VLOOKUP(E215,BS_ATIVIDADE[],3,FALSE))</f>
        <v>OUTROS</v>
      </c>
      <c r="G215" s="188" t="s">
        <v>1407</v>
      </c>
      <c r="H215" s="188" t="s">
        <v>414</v>
      </c>
      <c r="I215" s="127">
        <v>73</v>
      </c>
      <c r="J215" s="127">
        <v>300</v>
      </c>
      <c r="K215" s="105">
        <v>421</v>
      </c>
      <c r="L215" s="127" t="s">
        <v>1408</v>
      </c>
      <c r="M215" s="127" t="s">
        <v>1409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1410</v>
      </c>
      <c r="W215" s="104" t="s">
        <v>452</v>
      </c>
      <c r="X215" s="129" t="s">
        <v>455</v>
      </c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 t="s">
        <v>455</v>
      </c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 t="s">
        <v>455</v>
      </c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 hidden="1">
      <c r="A218" s="45" t="str">
        <f>D218&amp;B218</f>
        <v>TURMA FIXA VIA 46069</v>
      </c>
      <c r="B218" s="185">
        <v>46069</v>
      </c>
      <c r="C218" s="134">
        <f>IF(BS_CONTROLE[[#This Row],[DATA]]="","",WEEKNUM(BS_CONTROLE[[#This Row],[DATA]]))</f>
        <v>8</v>
      </c>
      <c r="D218" s="186" t="s">
        <v>873</v>
      </c>
      <c r="E218" s="187" t="s">
        <v>806</v>
      </c>
      <c r="F218" s="142" t="str">
        <f>IF(D218="","*",VLOOKUP(E218,BS_ATIVIDADE[],3,FALSE))</f>
        <v>SOLDA</v>
      </c>
      <c r="G218" s="188" t="s">
        <v>624</v>
      </c>
      <c r="H218" s="188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1246</v>
      </c>
      <c r="V218" s="151" t="s">
        <v>1147</v>
      </c>
      <c r="W218" s="104" t="s">
        <v>452</v>
      </c>
      <c r="X218" s="129" t="s">
        <v>455</v>
      </c>
      <c r="Y218" s="104"/>
      <c r="Z218" s="189"/>
      <c r="AA218" s="190"/>
      <c r="AB218" s="190"/>
      <c r="AC218" s="191"/>
      <c r="AD218" s="189"/>
      <c r="AE218" s="189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80" t="s">
        <v>832</v>
      </c>
      <c r="E219" s="126" t="s">
        <v>729</v>
      </c>
      <c r="F219" s="142" t="str">
        <f>IF(D219="","*",VLOOKUP(E219,BS_ATIVIDADE[],3,FALSE))</f>
        <v>MECANIZAÇÃO - SOCADORA</v>
      </c>
      <c r="G219" s="207" t="s">
        <v>1065</v>
      </c>
      <c r="H219" s="207" t="s">
        <v>1065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8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1062</v>
      </c>
      <c r="V219" s="151" t="s">
        <v>1279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/>
      <c r="AR219" s="108"/>
      <c r="AS219" s="108"/>
      <c r="AT219" s="135"/>
      <c r="AU219" s="135"/>
      <c r="AV219" s="13"/>
      <c r="AW219" s="13"/>
      <c r="AX219" s="178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 t="str">
        <f t="shared" si="10"/>
        <v/>
      </c>
    </row>
    <row r="220" spans="1:71" hidden="1">
      <c r="A220" s="45" t="str">
        <f>D220&amp;B220</f>
        <v>PEDRO (TP-696)46069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945</v>
      </c>
      <c r="E220" s="187" t="s">
        <v>806</v>
      </c>
      <c r="F220" s="142" t="str">
        <f>IF(D220="","*",VLOOKUP(E220,BS_ATIVIDADE[],3,FALSE))</f>
        <v>SOLDA</v>
      </c>
      <c r="G220" s="188" t="s">
        <v>179</v>
      </c>
      <c r="H220" s="188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8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1351</v>
      </c>
      <c r="V220" s="105" t="s">
        <v>1147</v>
      </c>
      <c r="W220" s="104" t="s">
        <v>452</v>
      </c>
      <c r="X220" s="129" t="s">
        <v>455</v>
      </c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>D221&amp;B221</f>
        <v>V4046069</v>
      </c>
      <c r="B221" s="185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1315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1279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>D222&amp;B222</f>
        <v>MAURO TP-868)46069</v>
      </c>
      <c r="B222" s="185">
        <v>46069</v>
      </c>
      <c r="C222" s="134">
        <f>IF(BS_CONTROLE[[#This Row],[DATA]]="","",WEEKNUM(BS_CONTROLE[[#This Row],[DATA]]))</f>
        <v>8</v>
      </c>
      <c r="D222" s="186" t="s">
        <v>942</v>
      </c>
      <c r="E222" s="187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1117</v>
      </c>
      <c r="V222" s="151" t="s">
        <v>1147</v>
      </c>
      <c r="W222" s="104" t="s">
        <v>452</v>
      </c>
      <c r="X222" s="129" t="s">
        <v>455</v>
      </c>
      <c r="Y222" s="104"/>
      <c r="Z222" s="189"/>
      <c r="AA222" s="190"/>
      <c r="AB222" s="190"/>
      <c r="AC222" s="191"/>
      <c r="AD222" s="189"/>
      <c r="AE222" s="189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11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92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/>
    </row>
    <row r="223" spans="1:71" hidden="1">
      <c r="A223" s="45" t="str">
        <f>D223&amp;B223</f>
        <v>WAGNER (TP-58)46069</v>
      </c>
      <c r="B223" s="185">
        <v>46069</v>
      </c>
      <c r="C223" s="134">
        <f>IF(BS_CONTROLE[[#This Row],[DATA]]="","",WEEKNUM(BS_CONTROLE[[#This Row],[DATA]]))</f>
        <v>8</v>
      </c>
      <c r="D223" s="186" t="s">
        <v>961</v>
      </c>
      <c r="E223" s="187" t="s">
        <v>757</v>
      </c>
      <c r="F223" s="142" t="str">
        <f>IF(D223="","*",VLOOKUP(E223,BS_ATIVIDADE[],3,FALSE))</f>
        <v>MODERNIZAÇÃO</v>
      </c>
      <c r="G223" s="188" t="s">
        <v>624</v>
      </c>
      <c r="H223" s="188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1117</v>
      </c>
      <c r="V223" s="151" t="s">
        <v>1411</v>
      </c>
      <c r="W223" s="104" t="s">
        <v>452</v>
      </c>
      <c r="X223" s="129" t="s">
        <v>455</v>
      </c>
      <c r="Y223" s="104"/>
      <c r="Z223" s="189"/>
      <c r="AA223" s="190"/>
      <c r="AB223" s="190"/>
      <c r="AC223" s="191"/>
      <c r="AD223" s="189"/>
      <c r="AE223" s="189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11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92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/>
    </row>
    <row r="224" spans="1:71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1412</v>
      </c>
      <c r="V224" s="151" t="s">
        <v>1147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8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7" t="str">
        <f t="shared" si="10"/>
        <v/>
      </c>
    </row>
    <row r="225" spans="1:71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1062</v>
      </c>
      <c r="V225" s="151" t="s">
        <v>1279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/>
      <c r="AR225" s="108"/>
      <c r="AS225" s="108"/>
      <c r="AT225" s="135"/>
      <c r="AU225" s="135"/>
      <c r="AV225" s="13"/>
      <c r="AW225" s="13"/>
      <c r="AX225" s="178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7" t="str">
        <f t="shared" si="10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0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ref="BS227:BS239" si="15">IF(BM227="","",SUBSTITUTE(BL227," ","")&amp;SUBSTITUTE(BM227," ",""))</f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5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5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ref="BS240:BS254" si="16">IF(BM240="","",SUBSTITUTE(BL240," ","")&amp;SUBSTITUTE(BM240," ",""))</f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ref="BS255:BS318" si="19">IF(BM255="","",SUBSTITUTE(BL255," ","")&amp;SUBSTITUTE(BM255," ",""))</f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ref="BS319:BS382" si="22">IF(BM319="","",SUBSTITUTE(BL319," ","")&amp;SUBSTITUTE(BM319," ",""))</f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ref="BS383:BS446" si="25">IF(BM383="","",SUBSTITUTE(BL383," ","")&amp;SUBSTITUTE(BM383," ",""))</f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ref="BS447:BS510" si="28">IF(BM447="","",SUBSTITUTE(BL447," ","")&amp;SUBSTITUTE(BM447," ",""))</f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ref="BS511:BS574" si="31">IF(BM511="","",SUBSTITUTE(BL511," ","")&amp;SUBSTITUTE(BM511," ",""))</f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ref="BS575:BS638" si="34">IF(BM575="","",SUBSTITUTE(BL575," ","")&amp;SUBSTITUTE(BM575," ",""))</f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ref="BS639:BS702" si="37">IF(BM639="","",SUBSTITUTE(BL639," ","")&amp;SUBSTITUTE(BM639," ",""))</f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ref="BS703:BS766" si="40">IF(BM703="","",SUBSTITUTE(BL703," ","")&amp;SUBSTITUTE(BM703," ",""))</f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ref="BS767:BS830" si="43">IF(BM767="","",SUBSTITUTE(BL767," ","")&amp;SUBSTITUTE(BM767," ",""))</f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ref="BS831:BS894" si="46">IF(BM831="","",SUBSTITUTE(BL831," ","")&amp;SUBSTITUTE(BM831," ",""))</f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ref="BS895:BS958" si="49">IF(BM895="","",SUBSTITUTE(BL895," ","")&amp;SUBSTITUTE(BM895," ",""))</f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ref="BS959:BS1022" si="52">IF(BM959="","",SUBSTITUTE(BL959," ","")&amp;SUBSTITUTE(BM959," ",""))</f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ref="BS1023:BS1056" si="55">IF(BM1023="","",SUBSTITUTE(BL1023," ","")&amp;SUBSTITUTE(BM1023," ",""))</f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  <row r="1055" spans="1:71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8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7" t="str">
        <f t="shared" si="55"/>
        <v/>
      </c>
    </row>
    <row r="1056" spans="1:71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8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6">
    <cfRule type="expression" dxfId="186" priority="54471">
      <formula>#REF!=1</formula>
    </cfRule>
  </conditionalFormatting>
  <conditionalFormatting sqref="BD6:BD1056 AX6:AX1056 T6:T1056">
    <cfRule type="cellIs" dxfId="185" priority="54455" operator="equal">
      <formula>"ERRO"</formula>
    </cfRule>
  </conditionalFormatting>
  <conditionalFormatting sqref="BP6:BP1056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6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1056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6 BJ189:BJ194 BJ196:BJ202 BJ204:BJ208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1413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1414</v>
      </c>
      <c r="C4" s="161" t="s">
        <v>1415</v>
      </c>
      <c r="D4" s="161" t="s">
        <v>1416</v>
      </c>
      <c r="E4" s="161" t="s">
        <v>1417</v>
      </c>
      <c r="F4" s="161" t="s">
        <v>4</v>
      </c>
      <c r="G4" s="161" t="s">
        <v>1418</v>
      </c>
    </row>
    <row r="5" spans="2:7">
      <c r="B5" s="162" t="s">
        <v>1419</v>
      </c>
      <c r="C5" s="162">
        <v>257068</v>
      </c>
      <c r="D5" s="162" t="s">
        <v>1420</v>
      </c>
      <c r="E5" s="162" t="s">
        <v>1421</v>
      </c>
      <c r="F5" s="162" t="s">
        <v>1421</v>
      </c>
      <c r="G5" s="163">
        <v>46296</v>
      </c>
    </row>
    <row r="6" spans="2:7">
      <c r="B6" s="162" t="s">
        <v>1422</v>
      </c>
      <c r="C6" s="162" t="s">
        <v>624</v>
      </c>
      <c r="D6" s="162" t="s">
        <v>624</v>
      </c>
      <c r="E6" s="162" t="s">
        <v>624</v>
      </c>
      <c r="F6" s="162" t="s">
        <v>1423</v>
      </c>
      <c r="G6" s="163" t="s">
        <v>624</v>
      </c>
    </row>
    <row r="7" spans="2:7">
      <c r="B7" s="162" t="s">
        <v>1424</v>
      </c>
      <c r="C7" s="162">
        <v>257472</v>
      </c>
      <c r="D7" s="162" t="s">
        <v>1425</v>
      </c>
      <c r="E7" s="162" t="s">
        <v>1426</v>
      </c>
      <c r="F7" s="162" t="s">
        <v>1426</v>
      </c>
      <c r="G7" s="163">
        <v>45992</v>
      </c>
    </row>
    <row r="8" spans="2:7">
      <c r="B8" s="162" t="s">
        <v>1427</v>
      </c>
      <c r="C8" s="162">
        <v>260307</v>
      </c>
      <c r="D8" s="162" t="s">
        <v>1428</v>
      </c>
      <c r="E8" s="162" t="s">
        <v>1429</v>
      </c>
      <c r="F8" s="162" t="s">
        <v>1426</v>
      </c>
      <c r="G8" s="163">
        <v>46082</v>
      </c>
    </row>
    <row r="9" spans="2:7">
      <c r="B9" s="162" t="s">
        <v>1430</v>
      </c>
      <c r="C9" s="162">
        <v>333033</v>
      </c>
      <c r="D9" s="162" t="s">
        <v>1431</v>
      </c>
      <c r="E9" s="162" t="s">
        <v>1423</v>
      </c>
      <c r="F9" s="162" t="s">
        <v>1432</v>
      </c>
      <c r="G9" s="162" t="s">
        <v>624</v>
      </c>
    </row>
    <row r="10" spans="2:7">
      <c r="B10" s="162" t="s">
        <v>1433</v>
      </c>
      <c r="C10" s="162">
        <v>263576</v>
      </c>
      <c r="D10" s="162" t="s">
        <v>1434</v>
      </c>
      <c r="E10" s="162" t="s">
        <v>1423</v>
      </c>
      <c r="F10" s="162" t="s">
        <v>1423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1435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1436</v>
      </c>
      <c r="E3" s="200" t="s">
        <v>1437</v>
      </c>
      <c r="F3" s="200" t="s">
        <v>1438</v>
      </c>
      <c r="G3" s="200" t="s">
        <v>1439</v>
      </c>
      <c r="H3" s="200" t="s">
        <v>1440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1441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1442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1443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M1" workbookViewId="0">
      <selection activeCell="T1060" sqref="T1060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1444</v>
      </c>
      <c r="V1" s="250"/>
      <c r="W1" s="250"/>
    </row>
    <row r="2" spans="1:23" ht="15" customHeight="1">
      <c r="A2" s="87" t="s">
        <v>1445</v>
      </c>
      <c r="B2" s="87" t="s">
        <v>1446</v>
      </c>
      <c r="C2" s="87" t="s">
        <v>442</v>
      </c>
      <c r="D2" s="88" t="s">
        <v>1011</v>
      </c>
      <c r="E2" s="88" t="s">
        <v>4</v>
      </c>
      <c r="F2" s="88" t="s">
        <v>1447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1448</v>
      </c>
      <c r="T2" s="91" t="s">
        <v>1014</v>
      </c>
      <c r="U2" s="137">
        <f ca="1">TODAY()-1</f>
        <v>46067</v>
      </c>
      <c r="V2" s="137">
        <f ca="1">U2-1</f>
        <v>46066</v>
      </c>
      <c r="W2" s="137">
        <f ca="1">V2-1</f>
        <v>46065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1500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1500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1500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1500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1500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1500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1500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1500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0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1500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1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>
        <f ca="1">_xlfn.XLOOKUP(G192&amp;$U$2,BS_CONTROLE[CHAVE],BS_CONTROLE[Quantidade_11],"-")</f>
        <v>1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1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0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PEDRO (TP-696)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>
        <f ca="1">_xlfn.XLOOKUP(G216&amp;$U$2,BS_CONTROLE[CHAVE],BS_CONTROLE[Quantidade_11],"-")</f>
        <v>1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>
        <f ca="1">_xlfn.XLOOKUP(G218&amp;$U$2,BS_CONTROLE[CHAVE],BS_CONTROLE[Quantidade_11],"-")</f>
        <v>0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1449</v>
      </c>
      <c r="C2" s="121" t="s">
        <v>997</v>
      </c>
      <c r="D2" s="76" t="s">
        <v>999</v>
      </c>
      <c r="E2" s="76" t="s">
        <v>1450</v>
      </c>
      <c r="F2" s="99" t="s">
        <v>1451</v>
      </c>
      <c r="G2" s="76" t="s">
        <v>1452</v>
      </c>
      <c r="H2" s="76" t="s">
        <v>1453</v>
      </c>
      <c r="I2" s="76" t="s">
        <v>1454</v>
      </c>
      <c r="J2" s="76" t="s">
        <v>1455</v>
      </c>
      <c r="K2" s="78" t="s">
        <v>1456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1457</v>
      </c>
      <c r="D5" s="252"/>
      <c r="E5" s="252"/>
      <c r="F5" s="252"/>
      <c r="G5" s="252"/>
      <c r="H5" s="252"/>
      <c r="I5" s="252"/>
      <c r="J5" s="253"/>
      <c r="K5" s="254" t="s">
        <v>1458</v>
      </c>
      <c r="L5" s="255"/>
      <c r="M5" s="255"/>
      <c r="N5" s="255"/>
      <c r="O5" s="256" t="s">
        <v>1459</v>
      </c>
      <c r="P5" s="257"/>
    </row>
    <row r="6" spans="1:16" s="74" customFormat="1" ht="15" customHeight="1">
      <c r="A6" s="66" t="s">
        <v>1447</v>
      </c>
      <c r="B6" s="75" t="s">
        <v>1446</v>
      </c>
      <c r="C6" s="76" t="s">
        <v>1011</v>
      </c>
      <c r="D6" s="77" t="s">
        <v>1012</v>
      </c>
      <c r="E6" s="76" t="s">
        <v>1460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1461</v>
      </c>
      <c r="M6" s="80" t="s">
        <v>642</v>
      </c>
      <c r="N6" s="81" t="s">
        <v>1006</v>
      </c>
      <c r="O6" s="158" t="s">
        <v>1049</v>
      </c>
      <c r="P6" s="132" t="s">
        <v>1462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1</v>
      </c>
      <c r="P156" s="147" t="str">
        <f>IF($A$2=1,IF(SP_NORTE!BI204="","*",SP_NORTE!BI204),IF(SP_NORTE!BJ204="","*",SP_NORTE!BJ204))</f>
        <v>MC1 as 12:53h - previsão de faixa após as 13:30h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1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0</v>
      </c>
      <c r="P158" s="147" t="str">
        <f>IF($A$2=1,IF(SP_NORTE!BI206="","*",SP_NORTE!BI206),IF(SP_NORTE!BJ206="","*",SP_NORTE!BJ206))</f>
        <v>MC1 as 08:02 - Negado as 08:27h - sem faixa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 t="str">
        <f>IF(SP_NORTE!BG219="","*",SP_NORTE!BG219)</f>
        <v>*</v>
      </c>
      <c r="P167" s="147" t="str">
        <f>IF($A$2=1,IF(SP_NORTE!BI219="","*",SP_NORTE!BI219),IF(SP_NORTE!BJ219="","*",SP_NORTE!BJ219))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*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*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2026-02-15T19:15:14Z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