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635" documentId="8_{B6337239-1A00-434D-AAD0-422EA1FEB5AE}" xr6:coauthVersionLast="47" xr6:coauthVersionMax="47" xr10:uidLastSave="{33F78DFB-BEA2-4AEF-AC35-25991FAC402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<sst xmlns="http://schemas.openxmlformats.org/spreadsheetml/2006/main" count="8268" uniqueCount="1841">
  <si>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</si>
  <si>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</si>
  <si>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</si>
  <si>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</si>
  <si>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</si>
  <si>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</si>
  <si>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</si>
  <si>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</si>
  <si>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</si>
  <si>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</si>
  <si>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</si>
  <si>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</si>
  <si>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</si>
  <si>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</si>
  <si>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</si>
  <si>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</si>
  <si>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</si>
  <si>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</si>
  <si>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</si>
  <si>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</si>
  <si>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</si>
  <si>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</si>
  <si>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</si>
  <si>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</si>
  <si>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</si>
  <si>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</si>
  <si>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</si>
  <si>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</si>
  <si>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</si>
  <si>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</si>
  <si>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</si>
  <si>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</si>
  <si>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</si>
  <si>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</si>
  <si>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</si>
  <si>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</si>
  <si>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</si>
  <si>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</si>
  <si>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</si>
  <si>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</si>
  <si>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</si>
  <si>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</si>
  <si>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</si>
  <si>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</si>
  <si>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</si>
  <si>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</si>
  <si>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</si>
  <si>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</si>
  <si>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</si>
  <si>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</si>
  <si>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</si>
  <si>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</si>
  <si>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</si>
  <si>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</si>
  <si>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</si>
  <si>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</si>
  <si>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</si>
  <si>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</si>
  <si>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</si>
  <si>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</si>
  <si>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</si>
  <si>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</si>
  <si>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</si>
  <si>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</si>
  <si>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</si>
  <si>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</si>
  <si>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</si>
  <si>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</si>
  <si>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</si>
  <si>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</si>
  <si>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</si>
  <si>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</si>
  <si>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</si>
  <si>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</si>
  <si>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</si>
  <si>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</si>
  <si>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</si>
  <si>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</si>
  <si>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</si>
  <si>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</si>
  <si>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</si>
  <si>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</si>
  <si>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</si>
  <si>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</si>
  <si>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</si>
  <si>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</si>
  <si>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</si>
  <si>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</si>
  <si>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</si>
  <si>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</si>
  <si>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</si>
  <si>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</si>
  <si>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</si>
  <si>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</si>
  <si>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</si>
  <si>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</si>
  <si>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</si>
  <si>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</si>
  <si>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</si>
  <si>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</si>
  <si>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</si>
  <si>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</si>
  <si>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</si>
  <si>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</si>
  <si>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</si>
  <si>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</si>
  <si>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</si>
  <si>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</si>
  <si>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</si>
  <si>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</si>
  <si>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</si>
  <si>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</si>
  <si>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</si>
  <si>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</si>
  <si>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</si>
  <si>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</si>
  <si>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</si>
  <si>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</si>
  <si>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</si>
  <si>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</si>
  <si>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</si>
  <si>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</si>
  <si>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</si>
  <si>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</si>
  <si>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</si>
  <si>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</si>
  <si>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</si>
  <si>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</si>
  <si>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</si>
  <si>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</si>
  <si>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</si>
  <si>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</si>
  <si>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</si>
  <si>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</si>
  <si>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</si>
  <si>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</si>
  <si>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</si>
  <si>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</si>
  <si>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</si>
  <si>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</si>
  <si>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</si>
  <si>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</si>
  <si>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</si>
  <si>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</si>
  <si>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</si>
  <si>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</si>
  <si>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</si>
  <si>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</si>
  <si>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</si>
  <si>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</si>
  <si>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</si>
  <si>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</si>
  <si>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</si>
  <si>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</si>
  <si>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</si>
  <si>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</si>
  <si>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</si>
  <si>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</si>
  <si>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</si>
  <si>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</si>
  <si>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</si>
  <si>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</si>
  <si>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</si>
  <si>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</si>
  <si>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</si>
  <si>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</si>
  <si>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</si>
  <si>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</si>
  <si>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</si>
  <si>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</si>
  <si>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</si>
  <si>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</si>
  <si>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</si>
  <si>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</si>
  <si>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</si>
  <si>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</si>
  <si>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</si>
  <si>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</si>
  <si>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</si>
  <si>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</si>
  <si>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</si>
  <si>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</si>
  <si>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</si>
  <si>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</si>
  <si>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</si>
  <si>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</si>
  <si>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</si>
  <si>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</si>
  <si>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</si>
  <si>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</si>
  <si>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</si>
  <si>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</si>
  <si>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</si>
  <si>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</si>
  <si>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</si>
  <si>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</si>
  <si>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</si>
  <si>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</si>
  <si>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</si>
  <si>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</si>
  <si>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</si>
  <si>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</si>
  <si>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</si>
  <si>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</si>
  <si>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</si>
  <si>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</si>
  <si>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</si>
  <si>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</si>
  <si>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</si>
  <si>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</si>
  <si>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</si>
  <si>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</si>
  <si>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</si>
  <si>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</si>
  <si>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</si>
  <si>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</si>
  <si>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</si>
  <si>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</si>
  <si>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</si>
  <si>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</si>
  <si>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</si>
  <si>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</si>
  <si>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</si>
  <si>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</si>
  <si>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</si>
  <si>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</si>
  <si>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</si>
  <si>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</si>
  <si>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</si>
  <si>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</si>
  <si>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</si>
  <si>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</si>
  <si>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</si>
  <si>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</si>
  <si>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</si>
  <si>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</si>
  <si>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</si>
  <si>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</si>
  <si>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</si>
  <si>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</si>
  <si>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</si>
  <si>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</si>
  <si>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</si>
  <si>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</si>
  <si>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</si>
  <si>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</si>
  <si>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</si>
  <si>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</si>
  <si>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</si>
  <si>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</si>
  <si>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</si>
  <si>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</si>
  <si>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</si>
  <si>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</si>
  <si>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</si>
  <si>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</si>
  <si>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</si>
  <si>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</si>
  <si>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</si>
  <si>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</si>
  <si>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</si>
  <si>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</si>
  <si>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</si>
  <si>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</si>
  <si>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</si>
  <si>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</si>
  <si>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</si>
  <si>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</si>
  <si>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</si>
  <si>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</si>
  <si>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</si>
  <si>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</si>
  <si>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</si>
  <si>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</si>
  <si>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</si>
  <si>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</si>
  <si>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</si>
  <si>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</si>
  <si>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</si>
  <si>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</si>
  <si>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</si>
  <si>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</si>
  <si>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</si>
  <si>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</si>
  <si>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</si>
  <si>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</si>
  <si>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</si>
  <si>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</si>
  <si>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</si>
  <si>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</si>
  <si>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</si>
  <si>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</si>
  <si>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</si>
  <si>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</si>
  <si>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</si>
  <si>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</si>
  <si>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</si>
  <si>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</si>
  <si>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</si>
  <si>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</si>
  <si>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</si>
  <si>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</si>
  <si>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</si>
  <si>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</si>
  <si>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</si>
  <si>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</si>
  <si>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</si>
  <si>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</si>
  <si>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</si>
  <si>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</si>
  <si>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</si>
  <si>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</si>
  <si>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</si>
  <si>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</si>
  <si>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</si>
  <si>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</si>
  <si>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</si>
  <si>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</si>
  <si>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</si>
  <si>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</si>
  <si>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</si>
  <si>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</si>
  <si>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</si>
  <si>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</si>
  <si>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</si>
  <si>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</si>
  <si>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</si>
  <si>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</si>
  <si>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</si>
  <si>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</si>
  <si>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</si>
  <si>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</si>
  <si>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</si>
  <si>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</si>
  <si>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</si>
  <si>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</si>
  <si>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</si>
  <si>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</si>
  <si>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</si>
  <si>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</si>
  <si>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</si>
  <si>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</si>
  <si>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</si>
  <si>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</si>
  <si>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</si>
  <si>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</si>
  <si>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</si>
  <si>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</si>
  <si>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</si>
  <si>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</si>
  <si>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</si>
  <si>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</si>
  <si>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</si>
  <si>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</si>
  <si>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</si>
  <si>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</si>
  <si>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</si>
  <si>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</si>
  <si>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</si>
  <si>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</si>
  <si>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</si>
  <si>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</si>
  <si>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</si>
  <si>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</si>
  <si>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</si>
  <si>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</si>
  <si>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</si>
  <si>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</si>
  <si>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</si>
  <si>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</si>
  <si>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</si>
  <si>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</si>
  <si>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</si>
  <si>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</si>
  <si>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</si>
  <si>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</si>
  <si>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</si>
  <si>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</si>
  <si>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</si>
  <si>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</si>
  <si>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</si>
  <si>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</si>
  <si>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</si>
  <si>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</si>
  <si>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</si>
  <si>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</si>
  <si>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</si>
  <si>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</si>
  <si>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</si>
  <si>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</si>
  <si>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</si>
  <si>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</si>
  <si>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</si>
  <si>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</si>
  <si>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</si>
  <si>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</si>
  <si>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</si>
  <si>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</si>
  <si>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</si>
  <si>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</si>
  <si>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</si>
  <si>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</si>
  <si>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</si>
  <si>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</si>
  <si>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</si>
  <si>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</si>
  <si>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</si>
  <si>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</si>
  <si>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</si>
  <si>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</si>
  <si>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</si>
  <si>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</si>
  <si>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</si>
  <si>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</si>
  <si>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</si>
  <si>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</si>
  <si>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</si>
  <si>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</si>
  <si>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</si>
  <si>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</si>
  <si>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</si>
  <si>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</si>
  <si>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</si>
  <si>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</si>
  <si>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</si>
  <si>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</si>
  <si>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</si>
  <si>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</si>
  <si>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</si>
  <si>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</si>
  <si>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</si>
  <si>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</si>
  <si>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</si>
  <si>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</si>
  <si>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</si>
  <si>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</si>
  <si>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</si>
  <si>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</si>
  <si>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</si>
  <si>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</si>
  <si>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</si>
  <si>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</si>
  <si>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</si>
  <si>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</si>
  <si>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</si>
  <si>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</si>
  <si>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</si>
  <si>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</si>
  <si>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</si>
  <si>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</si>
  <si>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</si>
  <si>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</si>
  <si>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</si>
  <si>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</si>
  <si>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</si>
  <si>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</si>
  <si>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</si>
  <si>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</si>
  <si>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</si>
  <si>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</si>
  <si>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</si>
  <si>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</si>
  <si>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</si>
  <si>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</si>
  <si>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</si>
  <si>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</si>
  <si>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</si>
  <si>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</si>
  <si>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</si>
  <si>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</si>
  <si>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</si>
  <si>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</si>
  <si>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</si>
  <si>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</si>
  <si>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</si>
  <si>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</si>
  <si>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</si>
  <si>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</si>
  <si>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</si>
  <si>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</si>
  <si>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</si>
  <si>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</si>
  <si>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</si>
  <si>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</si>
  <si>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</si>
  <si>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</si>
  <si>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</si>
  <si>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</si>
  <si>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</si>
  <si>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</si>
  <si>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</si>
  <si>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</si>
  <si>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</si>
  <si>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</si>
  <si>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</si>
  <si>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</si>
  <si>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</si>
  <si>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</si>
  <si>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</si>
  <si>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</si>
  <si>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</si>
  <si>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</si>
  <si>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</si>
  <si>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</si>
  <si>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</si>
  <si>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</si>
  <si>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</si>
  <si>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</si>
  <si>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</si>
  <si>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</si>
  <si>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</si>
  <si>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</si>
  <si>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</si>
  <si>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</si>
  <si>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</si>
  <si>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</si>
  <si>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</si>
  <si>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</si>
  <si>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</si>
  <si>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</si>
  <si>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</si>
  <si>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</si>
  <si>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</si>
  <si>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</si>
  <si>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</si>
  <si>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</si>
  <si>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</si>
  <si>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</si>
  <si>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</si>
  <si>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</si>
  <si>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</si>
  <si>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</si>
  <si>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</si>
  <si>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</si>
  <si>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</si>
  <si>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</si>
  <si>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</si>
  <si>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</si>
  <si>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</si>
  <si>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</si>
  <si>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</si>
  <si>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</si>
  <si>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</si>
  <si>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</si>
  <si>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</si>
  <si>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</si>
  <si>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</si>
  <si>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</si>
  <si>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</si>
  <si>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</si>
  <si>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</si>
  <si>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</si>
  <si>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</si>
  <si>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</si>
  <si>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</si>
  <si>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</si>
  <si>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</si>
  <si>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</si>
  <si>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</si>
  <si>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</si>
  <si>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</si>
  <si>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</si>
  <si>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</si>
  <si>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</si>
  <si>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</si>
  <si>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</si>
  <si>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</si>
  <si>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</si>
  <si>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</si>
  <si>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</si>
  <si>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</si>
  <si>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</si>
  <si>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</si>
  <si>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</si>
  <si>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</si>
  <si>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</si>
  <si>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</si>
  <si>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</si>
  <si>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</si>
  <si>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</si>
  <si>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</si>
  <si>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</si>
  <si>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</si>
  <si>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</si>
  <si>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</si>
  <si>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</si>
  <si>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</si>
  <si>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</si>
  <si>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</si>
  <si>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</si>
  <si>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</si>
  <si>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</si>
  <si>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</si>
  <si>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</si>
  <si>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</si>
  <si>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</si>
  <si>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</si>
  <si>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</si>
  <si>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</si>
  <si>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</si>
  <si>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</si>
  <si>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</si>
  <si>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</si>
  <si>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</si>
  <si>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</si>
  <si>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</si>
  <si>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</si>
  <si>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</si>
  <si>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</si>
  <si>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</si>
  <si>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</si>
  <si>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</si>
  <si>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</si>
  <si>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</si>
  <si>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</si>
  <si>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</si>
  <si>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</si>
  <si>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</si>
  <si>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</si>
  <si>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</si>
  <si>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</si>
  <si>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</si>
  <si>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</si>
  <si>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</si>
  <si>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</si>
  <si>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</si>
  <si>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</si>
  <si>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</si>
  <si>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</si>
  <si>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</si>
  <si>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</si>
  <si>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</si>
  <si>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</si>
  <si>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</si>
  <si>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</si>
  <si>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</si>
  <si>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</si>
  <si>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</si>
  <si>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</si>
  <si>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</si>
  <si>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</si>
  <si>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</si>
  <si>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</si>
  <si>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</si>
  <si>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</si>
  <si>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</si>
  <si>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</si>
  <si>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</si>
  <si>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</si>
  <si>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</si>
  <si>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</si>
  <si>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</si>
  <si>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</si>
  <si>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</si>
  <si>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</si>
  <si>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</si>
  <si>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</si>
  <si>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</si>
  <si>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</si>
  <si>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</si>
  <si>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</si>
  <si>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</si>
  <si>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</si>
  <si>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</si>
  <si>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</si>
  <si>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</si>
  <si>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</si>
  <si>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</si>
  <si>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</si>
  <si>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</si>
  <si>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</si>
  <si>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</si>
  <si>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</si>
  <si>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</si>
  <si>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</si>
  <si>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</si>
  <si>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</si>
  <si>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</si>
  <si>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</si>
  <si>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</si>
  <si>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</si>
  <si>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</si>
  <si>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</si>
  <si>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</si>
  <si>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</si>
  <si>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</si>
  <si>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</si>
  <si>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</si>
  <si>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</si>
  <si>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</si>
  <si>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</si>
  <si>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</si>
  <si>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</si>
  <si>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</si>
  <si>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</si>
  <si>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</si>
  <si>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</si>
  <si>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</si>
  <si>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</si>
  <si>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</si>
  <si>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</si>
  <si>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</si>
  <si>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</si>
  <si>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</si>
  <si>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</si>
  <si>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</si>
  <si>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</si>
  <si>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</si>
  <si>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</si>
  <si>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</si>
  <si>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</si>
  <si>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</si>
  <si>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</si>
  <si>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</si>
  <si>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</si>
  <si>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</si>
  <si>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</si>
  <si>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</si>
  <si>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</si>
  <si>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</si>
  <si>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</si>
  <si>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</si>
  <si>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</si>
  <si>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</si>
  <si>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</si>
  <si>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</si>
  <si>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</si>
  <si>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</si>
  <si>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</si>
  <si>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</si>
  <si>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</si>
  <si>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</si>
  <si>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</si>
  <si>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</si>
  <si>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</si>
  <si>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</si>
  <si>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</si>
  <si>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</si>
  <si>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</si>
  <si>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</si>
  <si>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</si>
  <si>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</si>
  <si>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</si>
  <si>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</si>
  <si>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</si>
  <si>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</si>
  <si>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</si>
  <si>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</si>
  <si>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</si>
  <si>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</si>
  <si>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</si>
  <si>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</si>
  <si>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</si>
  <si>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</si>
  <si>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</si>
  <si>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</si>
  <si>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</si>
  <si>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</si>
  <si>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</si>
  <si>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</si>
  <si>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</si>
  <si>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</si>
  <si>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</si>
  <si>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</si>
  <si>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</si>
  <si>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</si>
  <si>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</si>
  <si>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</si>
  <si>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</si>
  <si>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</si>
  <si>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</si>
  <si>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</si>
  <si>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</si>
  <si>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</si>
  <si>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</si>
  <si>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</si>
  <si>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</si>
  <si>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</si>
  <si>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</si>
  <si>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</si>
  <si>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</si>
  <si>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</si>
  <si>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</si>
  <si>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</si>
  <si>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</si>
  <si>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</si>
  <si>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</si>
  <si>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</si>
  <si>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</si>
  <si>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</si>
  <si>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</si>
  <si>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</si>
  <si>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</si>
  <si>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</si>
  <si>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</si>
  <si>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</si>
  <si>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</si>
  <si>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</si>
  <si>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</si>
  <si>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</si>
  <si>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</si>
  <si>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</si>
  <si>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</si>
  <si>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</si>
  <si>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</si>
  <si>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</si>
  <si>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</si>
  <si>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</si>
  <si>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</si>
  <si>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</si>
  <si>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</si>
  <si>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</si>
  <si>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</si>
  <si>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</si>
  <si>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</si>
  <si>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</si>
  <si>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</si>
  <si>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</si>
  <si>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</si>
  <si>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</si>
  <si>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</si>
  <si>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</si>
  <si>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</si>
  <si>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</si>
  <si>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</si>
  <si>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</si>
  <si>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</si>
  <si>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</si>
  <si>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</si>
  <si>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</si>
  <si>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</si>
  <si>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</si>
  <si>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</si>
  <si>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</si>
  <si>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</si>
  <si>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</si>
  <si>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</si>
  <si>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</si>
  <si>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</si>
  <si>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</si>
  <si>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</si>
  <si>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</si>
  <si>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</si>
  <si>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</si>
  <si>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</si>
  <si>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</si>
  <si>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</si>
  <si>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</si>
  <si>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</si>
  <si>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</si>
  <si>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</si>
  <si>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</si>
  <si>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</si>
  <si>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</si>
  <si>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</si>
  <si>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</si>
  <si>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</si>
  <si>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</si>
  <si>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</si>
  <si>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</si>
  <si>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</si>
  <si>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</si>
  <si>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</si>
  <si>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</si>
  <si>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</si>
  <si>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</si>
  <si>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</si>
  <si>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</si>
  <si>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</si>
  <si>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</si>
  <si>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</si>
  <si>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</si>
  <si>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</si>
  <si>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</si>
  <si>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</si>
  <si>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</si>
  <si>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</si>
  <si>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</si>
  <si>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</si>
  <si>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</si>
  <si>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</si>
  <si>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</si>
  <si>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</si>
  <si>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</si>
  <si>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</si>
  <si>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</si>
  <si>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</si>
  <si>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</si>
  <si>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</si>
  <si>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</si>
  <si>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</si>
  <si>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</si>
  <si>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</si>
  <si>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</si>
  <si>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</si>
  <si>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</si>
  <si>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</si>
  <si>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</si>
  <si>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</si>
  <si>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</si>
  <si>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</si>
  <si>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</si>
  <si>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</si>
  <si>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</si>
  <si>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</si>
  <si>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</si>
  <si>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</si>
  <si>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</si>
  <si>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</si>
  <si>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</si>
  <si>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</si>
  <si>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</si>
  <si>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</si>
  <si>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</si>
  <si>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</si>
  <si>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</si>
  <si>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</si>
  <si>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</si>
  <si>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</si>
  <si>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</si>
  <si>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</si>
  <si>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</si>
  <si>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</si>
  <si>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</si>
  <si>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</si>
  <si>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</si>
  <si>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</si>
  <si>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</si>
  <si>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</si>
  <si>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</si>
  <si>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</si>
  <si>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</si>
  <si>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</si>
  <si>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</si>
  <si>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</si>
  <si>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</si>
  <si>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</si>
  <si>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</si>
  <si>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</si>
  <si>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</si>
  <si>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</si>
  <si>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</si>
  <si>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</si>
  <si>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</si>
  <si>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</si>
  <si>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</si>
  <si>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</si>
  <si>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</si>
  <si>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</si>
  <si>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</si>
  <si>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</si>
  <si>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</si>
  <si>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</si>
  <si>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</si>
  <si>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</si>
  <si>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</si>
  <si>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</si>
  <si>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</si>
  <si>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</si>
  <si>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</si>
  <si>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</si>
  <si>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</si>
  <si>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</si>
  <si>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</si>
  <si>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</si>
  <si>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</si>
  <si>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</si>
  <si>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</si>
  <si>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</si>
  <si>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</si>
  <si>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</si>
  <si>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</si>
  <si>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</si>
  <si>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</si>
  <si>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</si>
  <si>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</si>
  <si>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</si>
  <si>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</si>
  <si>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</si>
  <si>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</si>
  <si>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</si>
  <si>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</si>
  <si>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</si>
  <si>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</si>
  <si>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</si>
  <si>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</si>
  <si>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</si>
  <si>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</si>
  <si>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</si>
  <si>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</si>
  <si>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</si>
  <si>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</si>
  <si>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</si>
  <si>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</si>
  <si>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</si>
  <si>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</si>
  <si>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</si>
  <si>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</si>
  <si>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</si>
  <si>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</si>
  <si>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</si>
  <si>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</si>
  <si>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</si>
  <si>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</si>
  <si>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</si>
  <si>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</si>
  <si>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</si>
  <si>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</si>
  <si>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</si>
  <si>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</si>
  <si>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</si>
  <si>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</si>
  <si>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</si>
  <si>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</si>
  <si>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</si>
  <si>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</si>
  <si>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</si>
  <si>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</si>
  <si>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</si>
  <si>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</si>
  <si>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</si>
  <si>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</si>
  <si>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</si>
  <si>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</si>
  <si>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</si>
  <si>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</si>
  <si>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</si>
  <si>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</si>
  <si>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</si>
  <si>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</si>
  <si>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</si>
  <si>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</si>
  <si>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</si>
  <si>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</si>
  <si>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</si>
  <si>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</si>
  <si>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</si>
  <si>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</si>
  <si>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</si>
  <si>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</si>
  <si>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</si>
  <si>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</si>
  <si>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</si>
  <si>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</si>
  <si>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</si>
  <si>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</si>
  <si>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</si>
  <si>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</si>
  <si>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</si>
  <si>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</si>
  <si>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</si>
  <si>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</si>
  <si>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</si>
  <si>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</si>
  <si>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</si>
  <si>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</si>
  <si>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</si>
  <si>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</si>
  <si>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</si>
  <si>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</si>
  <si>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</si>
  <si>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</si>
  <si>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</si>
  <si>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</si>
  <si>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</si>
  <si>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</si>
  <si>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</si>
  <si>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</si>
  <si>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</si>
  <si>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</si>
  <si>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</si>
  <si>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</si>
  <si>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</si>
  <si>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</si>
  <si>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</si>
  <si>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</si>
  <si>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</si>
  <si>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</si>
  <si>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</si>
  <si>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</si>
  <si>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</si>
  <si>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</si>
  <si>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</si>
  <si>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</si>
  <si>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</si>
  <si>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</si>
  <si>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</si>
  <si>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</si>
  <si>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</si>
  <si>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</si>
  <si>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</si>
  <si>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</si>
  <si>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</si>
  <si>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</si>
  <si>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</si>
  <si>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</si>
  <si>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</si>
  <si>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</si>
  <si>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</si>
  <si>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</si>
  <si>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</si>
  <si>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</si>
  <si>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</si>
  <si>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</si>
  <si>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</si>
  <si>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</si>
  <si>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</si>
  <si>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</si>
  <si>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</si>
  <si>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</si>
  <si>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</si>
  <si>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</si>
  <si>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</si>
  <si>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</si>
  <si>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</si>
  <si>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</si>
  <si>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</si>
  <si>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</si>
  <si>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</si>
  <si>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</si>
  <si>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</si>
  <si>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</si>
  <si>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</si>
  <si>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</si>
  <si>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</si>
  <si>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</si>
  <si>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</si>
  <si>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</si>
  <si>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</si>
  <si>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</si>
  <si>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</si>
  <si>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</si>
  <si>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</si>
  <si>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</si>
  <si>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</si>
  <si>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</si>
  <si>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</si>
  <si>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</si>
  <si>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</si>
  <si>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</si>
  <si>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</si>
  <si>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</si>
  <si>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</si>
  <si>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</si>
  <si>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</si>
  <si>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</si>
  <si>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</si>
  <si>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</si>
  <si>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</si>
  <si>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</si>
  <si>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</si>
  <si>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</si>
  <si>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</si>
  <si>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</si>
  <si>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</si>
  <si>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</si>
  <si>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</si>
  <si>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</si>
  <si>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</si>
  <si>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</si>
  <si>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</si>
  <si>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</si>
  <si>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</si>
  <si>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</si>
  <si>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</si>
  <si>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</si>
  <si>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</si>
  <si>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</si>
  <si>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</si>
  <si>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</si>
  <si>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</si>
  <si>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</si>
  <si>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</si>
  <si>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</si>
  <si>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</si>
  <si>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</si>
  <si>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</si>
  <si>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</si>
  <si>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</si>
  <si>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</si>
  <si>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</si>
  <si>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</si>
  <si>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</si>
  <si>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</si>
  <si>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</si>
  <si>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</si>
  <si>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</si>
  <si>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</si>
  <si>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</si>
  <si>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</si>
  <si>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</si>
  <si>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</si>
  <si>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</si>
  <si>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</si>
  <si>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</si>
  <si>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</si>
  <si>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</si>
  <si>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</si>
  <si>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</si>
  <si>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</si>
  <si>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</si>
  <si>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</si>
  <si>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</si>
  <si>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</si>
  <si>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</si>
  <si>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</si>
  <si>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</si>
  <si>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</si>
  <si>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</si>
  <si>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</si>
  <si>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</si>
  <si>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</si>
  <si>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</si>
  <si>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</si>
  <si>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</si>
  <si>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</si>
  <si>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</si>
  <si>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</si>
  <si>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</si>
  <si>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</si>
  <si>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</si>
  <si>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</si>
  <si>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</si>
  <si>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</si>
  <si>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</si>
  <si>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</si>
  <si>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</si>
  <si>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</si>
  <si>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</si>
  <si>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</si>
  <si>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</si>
  <si>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</si>
  <si>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</si>
  <si>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</si>
  <si>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</si>
  <si>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</si>
  <si>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</si>
  <si>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</si>
  <si>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</si>
  <si>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</si>
  <si>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</si>
  <si>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</si>
  <si>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</si>
  <si>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</si>
  <si>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</si>
  <si>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</si>
  <si>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</si>
  <si>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</si>
  <si>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</si>
  <si>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</si>
  <si>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</si>
  <si>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</si>
  <si>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</si>
  <si>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</si>
  <si>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</si>
  <si>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</si>
  <si>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</si>
  <si>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</si>
  <si>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</si>
  <si>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</si>
  <si>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</si>
  <si>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</si>
  <si>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</si>
  <si>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</si>
  <si>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</si>
  <si>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</si>
  <si>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</si>
  <si>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</si>
  <si>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</si>
  <si>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</si>
  <si>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</si>
  <si>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</si>
  <si>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</si>
  <si>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</si>
  <si>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</si>
  <si>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</si>
  <si>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</si>
  <si>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</si>
  <si>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</si>
  <si>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</si>
  <si>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</si>
  <si>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</si>
  <si>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</si>
  <si>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</si>
  <si>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</si>
  <si>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</si>
  <si>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</si>
  <si>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</si>
  <si>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</si>
  <si>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</si>
  <si>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</si>
  <si>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</si>
  <si>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</si>
  <si>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</si>
  <si>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</si>
  <si>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</si>
  <si>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</si>
  <si>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</si>
  <si>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</si>
  <si>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</si>
  <si>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</si>
  <si>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</si>
  <si>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</si>
  <si>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</si>
  <si>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</si>
  <si>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</si>
  <si>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</si>
  <si>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</si>
  <si>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</si>
  <si>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</si>
  <si>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</si>
  <si>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</si>
  <si>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</si>
  <si>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</si>
  <si>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</si>
  <si>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</si>
  <si>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</si>
  <si>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</si>
  <si>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</si>
  <si>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</si>
  <si>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</si>
  <si>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</si>
  <si>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</si>
  <si>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</si>
  <si>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</si>
  <si>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</si>
  <si>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</si>
  <si>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</si>
  <si>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</si>
  <si>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</si>
  <si>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</si>
  <si>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</si>
  <si>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</si>
  <si>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</si>
  <si>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</si>
  <si>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</si>
  <si>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</si>
  <si>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</si>
  <si>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</si>
  <si>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</si>
  <si>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</si>
  <si>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</si>
  <si>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</si>
  <si>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</si>
  <si>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</si>
  <si>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</si>
  <si>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</si>
  <si>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</si>
  <si>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</si>
  <si>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</si>
  <si>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</si>
  <si>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</si>
  <si>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</si>
  <si>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</si>
  <si>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</si>
  <si>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</si>
  <si>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</si>
  <si>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</si>
  <si>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</si>
  <si>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</si>
  <si>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</si>
  <si>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</si>
  <si>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</si>
  <si>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</si>
  <si>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</si>
  <si>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</si>
  <si>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</si>
  <si>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</si>
  <si>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</si>
  <si>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</si>
  <si>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</si>
  <si>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</si>
  <si>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</si>
  <si>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</si>
  <si>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</si>
  <si>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</si>
  <si>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</si>
  <si>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</si>
  <si>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</si>
  <si>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</si>
  <si>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</si>
  <si>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</si>
  <si>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</si>
  <si>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</si>
  <si>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</si>
  <si>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</si>
  <si>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</si>
  <si>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</si>
  <si>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</si>
  <si>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</si>
  <si>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</si>
  <si>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</si>
  <si>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</si>
  <si>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</si>
  <si>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</si>
  <si>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</si>
  <si>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</si>
  <si>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</si>
  <si>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</si>
  <si>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</si>
  <si>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</si>
  <si>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</si>
  <si>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</si>
  <si>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</si>
  <si>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</si>
  <si>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</si>
  <si>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</si>
  <si>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</si>
  <si>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</si>
  <si>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</si>
  <si>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</si>
  <si>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</si>
  <si>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</si>
  <si>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</si>
  <si>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</si>
  <si>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</si>
  <si>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</si>
  <si>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</si>
  <si>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</si>
  <si>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</si>
  <si>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</si>
  <si>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</si>
  <si>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</si>
  <si>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</si>
  <si>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</si>
  <si>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</si>
  <si>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</si>
  <si>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</si>
  <si>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</si>
  <si>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</si>
  <si>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</si>
  <si>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</si>
  <si>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</si>
  <si>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</si>
  <si>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</si>
  <si>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</si>
  <si>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</si>
  <si>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</si>
  <si>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</si>
  <si>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</si>
  <si>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</si>
  <si>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</si>
  <si>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</si>
  <si>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</si>
  <si>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</si>
  <si>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</si>
  <si>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</si>
  <si>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</si>
  <si>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</si>
  <si>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</si>
  <si>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</si>
  <si>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</si>
  <si>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</si>
  <si>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</si>
  <si>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</si>
  <si>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</si>
  <si>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</si>
  <si>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</si>
  <si>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</si>
  <si>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</si>
  <si>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</si>
  <si>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</si>
  <si>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</si>
  <si>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</si>
  <si>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</si>
  <si>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</si>
  <si>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</si>
  <si>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</si>
  <si>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</si>
  <si>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</si>
  <si>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</si>
  <si>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</si>
  <si>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</si>
  <si>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</si>
  <si>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</si>
  <si>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</si>
  <si>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</si>
  <si>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</si>
  <si>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</si>
  <si>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</si>
  <si>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</si>
  <si>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</si>
  <si>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</si>
  <si>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</si>
  <si>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</si>
  <si>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</si>
  <si>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</si>
  <si>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</si>
  <si>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</si>
  <si>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</si>
  <si>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</si>
  <si>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</si>
  <si>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</si>
  <si>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</si>
  <si>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</si>
  <si>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</si>
  <si>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</si>
  <si>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</si>
  <si>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</si>
  <si>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</si>
  <si>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</si>
  <si>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</si>
  <si>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</si>
  <si>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</si>
  <si>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</si>
  <si>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</si>
  <si>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</si>
  <si>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</si>
  <si>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</si>
  <si>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</si>
  <si>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</si>
  <si>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</si>
  <si>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</si>
  <si>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</si>
  <si>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</si>
  <si>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</si>
  <si>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</si>
  <si>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</si>
  <si>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</si>
  <si>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</si>
  <si>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</si>
  <si>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</si>
  <si>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</si>
  <si>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</si>
  <si>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</si>
  <si>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</si>
  <si>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</si>
  <si>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</si>
  <si>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</si>
  <si>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</si>
  <si>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</si>
  <si>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</si>
  <si>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</si>
  <si>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</si>
  <si>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</si>
  <si>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</si>
  <si>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</si>
  <si>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</si>
  <si>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</si>
  <si>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</si>
  <si>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</si>
  <si>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</si>
  <si>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</si>
  <si>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</si>
  <si>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</si>
  <si>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</si>
  <si>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</si>
  <si>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</si>
  <si>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</si>
  <si>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</si>
  <si>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</si>
  <si>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</si>
  <si>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</si>
  <si>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</si>
  <si>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</si>
  <si>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</si>
  <si>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</si>
  <si>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</si>
  <si>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</si>
  <si>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</si>
  <si>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</si>
  <si>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</si>
  <si>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</si>
  <si>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</si>
  <si>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</si>
  <si>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</si>
  <si>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</si>
  <si>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</si>
  <si>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</si>
  <si>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</si>
  <si>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</si>
  <si>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</si>
  <si>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</si>
  <si>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</si>
  <si>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</si>
  <si>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</si>
  <si>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</si>
  <si>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</si>
  <si>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</si>
  <si>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</si>
  <si>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</si>
  <si>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</si>
  <si>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</si>
  <si>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</si>
  <si>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</si>
  <si>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</si>
  <si>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</si>
  <si>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</si>
  <si>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</si>
  <si>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</si>
  <si>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</si>
  <si>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</si>
  <si>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</si>
  <si>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</si>
  <si>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</si>
  <si>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</si>
  <si>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</si>
  <si>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</si>
  <si>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</si>
  <si>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</si>
  <si>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</si>
  <si>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</si>
  <si>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</si>
  <si>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</si>
  <si>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</si>
  <si>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</si>
  <si>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</si>
  <si>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</si>
  <si>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</si>
  <si>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</si>
  <si>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</si>
  <si>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</si>
  <si>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</si>
  <si>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</si>
  <si>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</si>
  <si>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</si>
  <si>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</si>
  <si>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</si>
  <si>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</si>
  <si>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</si>
  <si>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</si>
  <si>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</si>
  <si>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</si>
  <si>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</si>
  <si>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</si>
  <si>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</si>
  <si>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</si>
  <si>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</si>
  <si>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</si>
  <si>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</si>
  <si>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</si>
  <si>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</si>
  <si>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</si>
  <si>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</si>
  <si>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</si>
  <si>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</si>
  <si>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</si>
  <si>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</si>
  <si>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</si>
  <si>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</si>
  <si>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</si>
  <si>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</si>
  <si>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</si>
  <si>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</si>
  <si>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</si>
  <si>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</si>
  <si>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</si>
  <si>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</si>
  <si>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</si>
  <si>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</si>
  <si>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</si>
  <si>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</si>
  <si>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</si>
  <si>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</si>
  <si>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</si>
  <si>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</si>
  <si>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</si>
  <si>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</si>
  <si>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</si>
  <si>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</si>
  <si>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</si>
  <si>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</si>
  <si>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</si>
  <si>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</si>
  <si>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</si>
  <si>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</si>
  <si>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</si>
  <si>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</si>
  <si>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</si>
  <si>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</si>
  <si>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</si>
  <si>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</si>
  <si>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</si>
  <si>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</si>
  <si>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</si>
  <si>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</si>
  <si>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</si>
  <si>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</si>
  <si>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</si>
  <si>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</si>
  <si>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</si>
  <si>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</si>
  <si>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</si>
  <si>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</si>
  <si>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</si>
  <si>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</si>
  <si>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</si>
  <si>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</si>
  <si>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</si>
  <si>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</si>
  <si>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</si>
  <si>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</si>
  <si>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</si>
  <si>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</si>
  <si>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</si>
  <si>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</si>
  <si>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</si>
  <si>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</si>
  <si>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</si>
  <si>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</si>
  <si>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</si>
  <si>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</si>
  <si>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</si>
  <si>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</si>
  <si>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</si>
  <si>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</si>
  <si>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</si>
  <si>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</si>
  <si>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</si>
  <si>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</si>
  <si>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</si>
  <si>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</si>
  <si>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</si>
  <si>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</si>
  <si>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</si>
  <si>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</si>
  <si>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</si>
  <si>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</si>
  <si>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</si>
  <si>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</si>
  <si>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</si>
  <si>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</si>
  <si>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</si>
  <si>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</si>
  <si>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</si>
  <si>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</si>
  <si>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</si>
  <si>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</si>
  <si>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</si>
  <si>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</si>
  <si>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</si>
  <si>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</si>
  <si>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</si>
  <si>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</si>
  <si>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</si>
  <si>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</si>
  <si>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</si>
  <si>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</si>
  <si>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</si>
  <si>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</si>
  <si>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</si>
  <si>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</si>
  <si>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</si>
  <si>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</si>
  <si>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</si>
  <si>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</si>
  <si>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</si>
  <si>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</si>
  <si>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</si>
  <si>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</si>
  <si>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</si>
  <si>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</si>
  <si>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</si>
  <si>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</si>
  <si>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</si>
  <si>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</si>
  <si>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</si>
  <si>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</si>
  <si>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</si>
  <si>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</si>
  <si>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</si>
  <si>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</si>
  <si>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</si>
  <si>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</si>
  <si>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</si>
  <si>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</si>
  <si>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</si>
  <si>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</si>
  <si>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</si>
  <si>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</si>
  <si>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</si>
  <si>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</si>
  <si>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</si>
  <si>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</si>
  <si>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</si>
  <si>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</si>
  <si>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</si>
  <si>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</si>
  <si>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</si>
  <si>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</si>
  <si>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</si>
  <si>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</si>
  <si>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</si>
  <si>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</si>
  <si>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</si>
  <si>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</si>
  <si>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</si>
  <si>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</si>
  <si>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</si>
  <si>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</si>
  <si>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</si>
  <si>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</si>
  <si>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</si>
  <si>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</si>
  <si>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</si>
  <si>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</si>
  <si>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</si>
  <si>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</si>
  <si>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</si>
  <si>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</si>
  <si>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</si>
  <si>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</si>
  <si>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</si>
  <si>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</si>
  <si>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</si>
  <si>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</si>
  <si>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</si>
  <si>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</si>
  <si>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</si>
  <si>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</si>
  <si>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</si>
  <si>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</si>
  <si>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>Equipe pronta as 07:30, aguarda passagem C66 previsão 08:15</t>
  </si>
  <si>
    <t>9346 Avariada</t>
  </si>
  <si>
    <t>MC1 9:30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</si>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</sst>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G1" activePane="topRight" state="frozen"/>
      <selection pane="topRight" activeCell="BH604" sqref="BH60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1</v>
      </c>
      <c r="BI241" s="16"/>
      <c r="BJ241" s="16" t="s">
        <v>1812</v>
      </c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1813</v>
      </c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1</v>
      </c>
      <c r="BI244" s="16"/>
      <c r="BJ244" s="16" t="s">
        <v>1814</v>
      </c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1815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1</v>
      </c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1816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1817</v>
      </c>
      <c r="BK246" s="16" t="s">
        <v>1817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1817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1818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1</v>
      </c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1819</v>
      </c>
      <c r="N249" s="204" t="s">
        <v>1820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1821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1</v>
      </c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1</v>
      </c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1</v>
      </c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1</v>
      </c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sqref="A1:U2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1822</v>
      </c>
      <c r="W1" s="366"/>
      <c r="X1" s="366"/>
      <c r="Y1" s="104"/>
    </row>
    <row r="2" spans="1:25" s="100" customFormat="1" ht="11.25" customHeight="1">
      <c r="A2" s="105" t="s">
        <v>1823</v>
      </c>
      <c r="B2" s="105" t="s">
        <v>1824</v>
      </c>
      <c r="C2" s="105" t="s">
        <v>603</v>
      </c>
      <c r="D2" s="106" t="s">
        <v>1164</v>
      </c>
      <c r="E2" s="106" t="s">
        <v>1165</v>
      </c>
      <c r="F2" s="106" t="s">
        <v>1825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1826</v>
      </c>
      <c r="U2" s="108" t="s">
        <v>1167</v>
      </c>
      <c r="V2" s="103">
        <f ca="1">TODAY()-1</f>
        <v>45979</v>
      </c>
      <c r="W2" s="103">
        <f ca="1">V2-1</f>
        <v>45978</v>
      </c>
      <c r="X2" s="103">
        <f ca="1">W2-1</f>
        <v>45977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134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453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3023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453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3023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453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3023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453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3023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453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1640</v>
      </c>
      <c r="W100" s="112">
        <f ca="1">_xlfn.XLOOKUP(G100&amp;$W$2,BS_CONTROLE[CHAVE],BS_CONTROLE[Quantidade_11],"-")</f>
        <v>850</v>
      </c>
      <c r="X100" s="112">
        <f ca="1">_xlfn.XLOOKUP(G100&amp;$X$2,BS_CONTROLE[CHAVE],BS_CONTROLE[Quantidade_11],"-")</f>
        <v>217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3023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936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3023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1640</v>
      </c>
      <c r="W121" s="112">
        <f ca="1">_xlfn.XLOOKUP(G121&amp;$W$2,BS_CONTROLE[CHAVE],BS_CONTROLE[Quantidade_11],"-")</f>
        <v>850</v>
      </c>
      <c r="X121" s="112">
        <f ca="1">_xlfn.XLOOKUP(G121&amp;$X$2,BS_CONTROLE[CHAVE],BS_CONTROLE[Quantidade_11],"-")</f>
        <v>217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936</v>
      </c>
      <c r="W129" s="112">
        <f ca="1">_xlfn.XLOOKUP(G129&amp;$W$2,BS_CONTROLE[CHAVE],BS_CONTROLE[Quantidade_11],"-")</f>
        <v>1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100</v>
      </c>
      <c r="W130" s="112">
        <f ca="1">_xlfn.XLOOKUP(G130&amp;$W$2,BS_CONTROLE[CHAVE],BS_CONTROLE[Quantidade_11],"-")</f>
        <v>134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3023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453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1640</v>
      </c>
      <c r="W135" s="112">
        <f ca="1">_xlfn.XLOOKUP(G135&amp;$W$2,BS_CONTROLE[CHAVE],BS_CONTROLE[Quantidade_11],"-")</f>
        <v>850</v>
      </c>
      <c r="X135" s="112">
        <f ca="1">_xlfn.XLOOKUP(G135&amp;$X$2,BS_CONTROLE[CHAVE],BS_CONTROLE[Quantidade_11],"-")</f>
        <v>217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100</v>
      </c>
      <c r="W142" s="112">
        <f ca="1">_xlfn.XLOOKUP(G142&amp;$W$2,BS_CONTROLE[CHAVE],BS_CONTROLE[Quantidade_11],"-")</f>
        <v>134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936</v>
      </c>
      <c r="W143" s="112">
        <f ca="1">_xlfn.XLOOKUP(G143&amp;$W$2,BS_CONTROLE[CHAVE],BS_CONTROLE[Quantidade_11],"-")</f>
        <v>1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3023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453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1640</v>
      </c>
      <c r="W147" s="112">
        <f ca="1">_xlfn.XLOOKUP(G147&amp;$W$2,BS_CONTROLE[CHAVE],BS_CONTROLE[Quantidade_11],"-")</f>
        <v>850</v>
      </c>
      <c r="X147" s="112">
        <f ca="1">_xlfn.XLOOKUP(G147&amp;$X$2,BS_CONTROLE[CHAVE],BS_CONTROLE[Quantidade_11],"-")</f>
        <v>217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936</v>
      </c>
      <c r="W157" s="112">
        <f ca="1">_xlfn.XLOOKUP(G157&amp;$W$2,BS_CONTROLE[CHAVE],BS_CONTROLE[Quantidade_11],"-")</f>
        <v>1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453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1640</v>
      </c>
      <c r="W161" s="112">
        <f ca="1">_xlfn.XLOOKUP(G161&amp;$W$2,BS_CONTROLE[CHAVE],BS_CONTROLE[Quantidade_11],"-")</f>
        <v>850</v>
      </c>
      <c r="X161" s="112">
        <f ca="1">_xlfn.XLOOKUP(G161&amp;$X$2,BS_CONTROLE[CHAVE],BS_CONTROLE[Quantidade_11],"-")</f>
        <v>217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936</v>
      </c>
      <c r="W171" s="112">
        <f ca="1">_xlfn.XLOOKUP(G171&amp;$W$2,BS_CONTROLE[CHAVE],BS_CONTROLE[Quantidade_11],"-")</f>
        <v>1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453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100</v>
      </c>
      <c r="W175" s="112">
        <f ca="1">_xlfn.XLOOKUP(G175&amp;$W$2,BS_CONTROLE[CHAVE],BS_CONTROLE[Quantidade_11],"-")</f>
        <v>134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936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453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1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1640</v>
      </c>
      <c r="W191" s="112">
        <f ca="1">_xlfn.XLOOKUP(G191&amp;$W$2,BS_CONTROLE[CHAVE],BS_CONTROLE[Quantidade_11],"-")</f>
        <v>850</v>
      </c>
      <c r="X191" s="112">
        <f ca="1">_xlfn.XLOOKUP(G191&amp;$X$2,BS_CONTROLE[CHAVE],BS_CONTROLE[Quantidade_11],"-")</f>
        <v>217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100</v>
      </c>
      <c r="W194" s="112">
        <f ca="1">_xlfn.XLOOKUP(G194&amp;$W$2,BS_CONTROLE[CHAVE],BS_CONTROLE[Quantidade_11],"-")</f>
        <v>134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1640</v>
      </c>
      <c r="W202" s="112">
        <f ca="1">_xlfn.XLOOKUP(G202&amp;$W$2,BS_CONTROLE[CHAVE],BS_CONTROLE[Quantidade_11],"-")</f>
        <v>850</v>
      </c>
      <c r="X202" s="112">
        <f ca="1">_xlfn.XLOOKUP(G202&amp;$X$2,BS_CONTROLE[CHAVE],BS_CONTROLE[Quantidade_11],"-")</f>
        <v>217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1640</v>
      </c>
      <c r="W205" s="112">
        <f ca="1">_xlfn.XLOOKUP(G205&amp;$W$2,BS_CONTROLE[CHAVE],BS_CONTROLE[Quantidade_11],"-")</f>
        <v>850</v>
      </c>
      <c r="X205" s="112">
        <f ca="1">_xlfn.XLOOKUP(G205&amp;$X$2,BS_CONTROLE[CHAVE],BS_CONTROLE[Quantidade_11],"-")</f>
        <v>217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936</v>
      </c>
      <c r="W209" s="112">
        <f ca="1">_xlfn.XLOOKUP(G209&amp;$W$2,BS_CONTROLE[CHAVE],BS_CONTROLE[Quantidade_11],"-")</f>
        <v>1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936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100</v>
      </c>
      <c r="W212" s="112">
        <f ca="1">_xlfn.XLOOKUP(G212&amp;$W$2,BS_CONTROLE[CHAVE],BS_CONTROLE[Quantidade_11],"-")</f>
        <v>134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453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1640</v>
      </c>
      <c r="W214" s="112">
        <f ca="1">_xlfn.XLOOKUP(G214&amp;$W$2,BS_CONTROLE[CHAVE],BS_CONTROLE[Quantidade_11],"-")</f>
        <v>850</v>
      </c>
      <c r="X214" s="112">
        <f ca="1">_xlfn.XLOOKUP(G214&amp;$X$2,BS_CONTROLE[CHAVE],BS_CONTROLE[Quantidade_11],"-")</f>
        <v>217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1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3023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>
        <f ca="1">_xlfn.XLOOKUP(G225&amp;$V$2,BS_CONTROLE[CHAVE],BS_CONTROLE[Quantidade_11],"-")</f>
        <v>1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453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1640</v>
      </c>
      <c r="W228" s="112">
        <f ca="1">_xlfn.XLOOKUP(G228&amp;$W$2,BS_CONTROLE[CHAVE],BS_CONTROLE[Quantidade_11],"-")</f>
        <v>850</v>
      </c>
      <c r="X228" s="112">
        <f ca="1">_xlfn.XLOOKUP(G228&amp;$X$2,BS_CONTROLE[CHAVE],BS_CONTROLE[Quantidade_11],"-")</f>
        <v>217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936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936</v>
      </c>
      <c r="W232" s="112">
        <f ca="1">_xlfn.XLOOKUP(G232&amp;$W$2,BS_CONTROLE[CHAVE],BS_CONTROLE[Quantidade_11],"-")</f>
        <v>1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100</v>
      </c>
      <c r="W233" s="112">
        <f ca="1">_xlfn.XLOOKUP(G233&amp;$W$2,BS_CONTROLE[CHAVE],BS_CONTROLE[Quantidade_11],"-")</f>
        <v>134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3023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100</v>
      </c>
      <c r="W243" s="112">
        <f ca="1">_xlfn.XLOOKUP(G243&amp;$W$2,BS_CONTROLE[CHAVE],BS_CONTROLE[Quantidade_11],"-")</f>
        <v>134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1640</v>
      </c>
      <c r="W244" s="112">
        <f ca="1">_xlfn.XLOOKUP(G244&amp;$W$2,BS_CONTROLE[CHAVE],BS_CONTROLE[Quantidade_11],"-")</f>
        <v>850</v>
      </c>
      <c r="X244" s="112">
        <f ca="1">_xlfn.XLOOKUP(G244&amp;$X$2,BS_CONTROLE[CHAVE],BS_CONTROLE[Quantidade_11],"-")</f>
        <v>217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936</v>
      </c>
      <c r="W247" s="112">
        <f ca="1">_xlfn.XLOOKUP(G247&amp;$W$2,BS_CONTROLE[CHAVE],BS_CONTROLE[Quantidade_11],"-")</f>
        <v>1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1827</v>
      </c>
      <c r="D5" s="368"/>
      <c r="E5" s="368"/>
      <c r="F5" s="368"/>
      <c r="G5" s="368"/>
      <c r="H5" s="368"/>
      <c r="I5" s="368"/>
      <c r="J5" s="369"/>
      <c r="K5" s="370" t="s">
        <v>1828</v>
      </c>
      <c r="L5" s="371"/>
      <c r="M5" s="371"/>
      <c r="N5" s="371"/>
      <c r="O5" s="372" t="s">
        <v>1829</v>
      </c>
      <c r="P5" s="373"/>
      <c r="Q5" s="374"/>
    </row>
    <row r="6" spans="1:17" s="93" customFormat="1" ht="15.75" customHeight="1">
      <c r="A6" s="87" t="s">
        <v>1825</v>
      </c>
      <c r="B6" s="94" t="s">
        <v>1824</v>
      </c>
      <c r="C6" s="95" t="s">
        <v>1164</v>
      </c>
      <c r="D6" s="96" t="s">
        <v>1165</v>
      </c>
      <c r="E6" s="95" t="s">
        <v>1830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1831</v>
      </c>
      <c r="M6" s="139" t="s">
        <v>626</v>
      </c>
      <c r="N6" s="140" t="s">
        <v>1159</v>
      </c>
      <c r="O6" s="246" t="s">
        <v>1202</v>
      </c>
      <c r="P6" s="157"/>
      <c r="Q6" s="193" t="s">
        <v>1832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1</v>
      </c>
      <c r="P238" s="90"/>
      <c r="Q238" s="145" t="str">
        <f>IF($A$2=1,IF(FN_MC!BJ241="","*",FN_MC!BJ241),IF(FN_MC!BK241="","*",FN_MC!BK241))</f>
        <v>Equipe pronta as 07:30, aguarda passagem C66 previsão 08:15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1</v>
      </c>
      <c r="P241" s="90"/>
      <c r="Q241" s="145" t="str">
        <f>IF($A$2=1,IF(FN_MC!BJ244="","*",FN_MC!BJ244),IF(FN_MC!BK244="","*",FN_MC!BK244))</f>
        <v>MC1 9:30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1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1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1832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1833</v>
      </c>
      <c r="C2" s="95" t="s">
        <v>1149</v>
      </c>
      <c r="D2" s="95" t="s">
        <v>1151</v>
      </c>
      <c r="E2" s="95" t="s">
        <v>1834</v>
      </c>
      <c r="F2" s="95" t="s">
        <v>1835</v>
      </c>
      <c r="G2" s="95" t="s">
        <v>1836</v>
      </c>
      <c r="H2" s="95" t="s">
        <v>1837</v>
      </c>
      <c r="I2" s="95" t="s">
        <v>1838</v>
      </c>
      <c r="J2" s="95" t="s">
        <v>1839</v>
      </c>
      <c r="K2" s="131" t="s">
        <v>1840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2025-11-19T10:59:36Z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