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80" documentId="8_{B6337239-1A00-434D-AAD0-422EA1FEB5AE}" xr6:coauthVersionLast="47" xr6:coauthVersionMax="47" xr10:uidLastSave="{AB015928-03F9-4050-82BB-01F621852A39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<sst xmlns="http://schemas.openxmlformats.org/spreadsheetml/2006/main" count="6117" uniqueCount="1493">
  <si>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</si>
  <si>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</si>
  <si>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</si>
  <si>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</si>
  <si>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</si>
  <si>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</si>
  <si>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</si>
  <si>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</si>
  <si>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</si>
  <si>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</si>
  <si>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</si>
  <si>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</si>
  <si>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</si>
  <si>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</si>
  <si>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</si>
  <si>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</si>
  <si>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</si>
  <si>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</si>
  <si>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</si>
  <si>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</si>
  <si>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</si>
  <si>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</si>
  <si>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</si>
  <si>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</si>
  <si>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</si>
  <si>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</si>
  <si>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</si>
  <si>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</si>
  <si>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</si>
  <si>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</si>
  <si>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</si>
  <si>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</si>
  <si>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</si>
  <si>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</si>
  <si>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</si>
  <si>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</si>
  <si>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</si>
  <si>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</si>
  <si>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</si>
  <si>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</si>
  <si>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</si>
  <si>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</si>
  <si>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</si>
  <si>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</si>
  <si>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</si>
  <si>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</si>
  <si>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</si>
  <si>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</si>
  <si>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</si>
  <si>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</si>
  <si>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</si>
  <si>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</si>
  <si>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</si>
  <si>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</si>
  <si>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</si>
  <si>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</si>
  <si>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</si>
  <si>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</si>
  <si>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</si>
  <si>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</si>
  <si>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</si>
  <si>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</si>
  <si>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</si>
  <si>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</si>
  <si>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</si>
  <si>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</si>
  <si>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</si>
  <si>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</si>
  <si>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</si>
  <si>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</si>
  <si>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</si>
  <si>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</si>
  <si>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</si>
  <si>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</si>
  <si>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</si>
  <si>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</si>
  <si>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</si>
  <si>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</si>
  <si>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</si>
  <si>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</si>
  <si>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</si>
  <si>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</si>
  <si>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</si>
  <si>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</si>
  <si>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</si>
  <si>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</si>
  <si>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</si>
  <si>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</si>
  <si>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</si>
  <si>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</si>
  <si>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</si>
  <si>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</si>
  <si>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</si>
  <si>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</si>
  <si>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</si>
  <si>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</si>
  <si>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</si>
  <si>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</si>
  <si>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</si>
  <si>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</si>
  <si>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</si>
  <si>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</si>
  <si>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</si>
  <si>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</si>
  <si>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</si>
  <si>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</si>
  <si>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</si>
  <si>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</si>
  <si>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</si>
  <si>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</si>
  <si>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</si>
  <si>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</si>
  <si>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</si>
  <si>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</si>
  <si>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</si>
  <si>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</si>
  <si>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</si>
  <si>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</si>
  <si>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</si>
  <si>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</si>
  <si>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</si>
  <si>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</si>
  <si>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</si>
  <si>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</si>
  <si>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</si>
  <si>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</si>
  <si>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</si>
  <si>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</si>
  <si>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</si>
  <si>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</si>
  <si>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</si>
  <si>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</si>
  <si>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</si>
  <si>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</si>
  <si>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</si>
  <si>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</si>
  <si>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</si>
  <si>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</si>
  <si>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</si>
  <si>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</si>
  <si>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</si>
  <si>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</si>
  <si>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</si>
  <si>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</si>
  <si>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</si>
  <si>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</si>
  <si>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</si>
  <si>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</si>
  <si>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</si>
  <si>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</si>
  <si>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</si>
  <si>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</si>
  <si>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</si>
  <si>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</si>
  <si>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</si>
  <si>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</si>
  <si>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</si>
  <si>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</si>
  <si>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</si>
  <si>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</si>
  <si>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</si>
  <si>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</si>
  <si>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</si>
  <si>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</si>
  <si>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</si>
  <si>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</si>
  <si>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</si>
  <si>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</si>
  <si>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</si>
  <si>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</si>
  <si>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</si>
  <si>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</si>
  <si>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</si>
  <si>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</si>
  <si>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</si>
  <si>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</si>
  <si>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</si>
  <si>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</si>
  <si>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</si>
  <si>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</si>
  <si>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</si>
  <si>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</si>
  <si>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</si>
  <si>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</si>
  <si>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</si>
  <si>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</si>
  <si>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</si>
  <si>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</si>
  <si>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</si>
  <si>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</si>
  <si>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</si>
  <si>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</si>
  <si>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</si>
  <si>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</si>
  <si>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</si>
  <si>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</si>
  <si>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</si>
  <si>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</si>
  <si>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</si>
  <si>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</si>
  <si>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</si>
  <si>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</si>
  <si>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</si>
  <si>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</si>
  <si>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</si>
  <si>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</si>
  <si>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</si>
  <si>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</si>
  <si>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</si>
  <si>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</si>
  <si>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</si>
  <si>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</si>
  <si>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</si>
  <si>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</si>
  <si>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</si>
  <si>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</si>
  <si>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</si>
  <si>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</si>
  <si>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</si>
  <si>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</si>
  <si>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</si>
  <si>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</si>
  <si>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</si>
  <si>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</si>
  <si>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</si>
  <si>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</si>
  <si>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</si>
  <si>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</si>
  <si>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</si>
  <si>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</si>
  <si>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</si>
  <si>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</si>
  <si>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</si>
  <si>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</si>
  <si>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</si>
  <si>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</si>
  <si>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</si>
  <si>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</si>
  <si>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</si>
  <si>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</si>
  <si>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</si>
  <si>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</si>
  <si>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</si>
  <si>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</si>
  <si>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</si>
  <si>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</si>
  <si>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</si>
  <si>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</si>
  <si>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</si>
  <si>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</si>
  <si>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</si>
  <si>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</si>
  <si>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</si>
  <si>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</si>
  <si>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</si>
  <si>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</si>
  <si>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</si>
  <si>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</si>
  <si>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</si>
  <si>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</si>
  <si>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</si>
  <si>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</si>
  <si>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</si>
  <si>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</si>
  <si>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</si>
  <si>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</si>
  <si>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</si>
  <si>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</si>
  <si>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</si>
  <si>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</si>
  <si>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</si>
  <si>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</si>
  <si>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</si>
  <si>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</si>
  <si>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</si>
  <si>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</si>
  <si>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</si>
  <si>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</si>
  <si>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</si>
  <si>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</si>
  <si>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</si>
  <si>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</si>
  <si>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</si>
  <si>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</si>
  <si>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</si>
  <si>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</si>
  <si>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</si>
  <si>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</si>
  <si>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</si>
  <si>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</si>
  <si>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</si>
  <si>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</si>
  <si>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</si>
  <si>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</si>
  <si>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</si>
  <si>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</si>
  <si>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</si>
  <si>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</si>
  <si>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</si>
  <si>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</si>
  <si>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</si>
  <si>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</si>
  <si>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</si>
  <si>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</si>
  <si>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</si>
  <si>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</si>
  <si>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</si>
  <si>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</si>
  <si>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</si>
  <si>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</si>
  <si>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</si>
  <si>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</si>
  <si>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</si>
  <si>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</si>
  <si>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</si>
  <si>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</si>
  <si>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</si>
  <si>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</si>
  <si>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</si>
  <si>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</si>
  <si>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</si>
  <si>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</si>
  <si>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</si>
  <si>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</si>
  <si>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</si>
  <si>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</si>
  <si>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</si>
  <si>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</si>
  <si>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</si>
  <si>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</si>
  <si>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</si>
  <si>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</si>
  <si>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</si>
  <si>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</si>
  <si>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</si>
  <si>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</si>
  <si>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</si>
  <si>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</si>
  <si>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</si>
  <si>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</si>
  <si>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</si>
  <si>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</si>
  <si>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</si>
  <si>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</si>
  <si>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</si>
  <si>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</si>
  <si>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</si>
  <si>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</si>
  <si>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</si>
  <si>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</si>
  <si>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</si>
  <si>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</si>
  <si>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</si>
  <si>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</si>
  <si>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</si>
  <si>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</si>
  <si>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</si>
  <si>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</si>
  <si>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</si>
  <si>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</si>
  <si>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</si>
  <si>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</si>
  <si>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</si>
  <si>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</si>
  <si>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</si>
  <si>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</si>
  <si>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</si>
  <si>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</si>
  <si>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</si>
  <si>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</si>
  <si>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</si>
  <si>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</si>
  <si>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</si>
  <si>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</si>
  <si>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</si>
  <si>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</si>
  <si>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</si>
  <si>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</si>
  <si>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</si>
  <si>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</si>
  <si>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</si>
  <si>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</si>
  <si>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</si>
  <si>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</si>
  <si>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</si>
  <si>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</si>
  <si>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</si>
  <si>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</si>
  <si>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</si>
  <si>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</si>
  <si>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</si>
  <si>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</si>
  <si>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</si>
  <si>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</si>
  <si>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</si>
  <si>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</si>
  <si>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</si>
  <si>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</si>
  <si>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</si>
  <si>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</si>
  <si>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</si>
  <si>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</si>
  <si>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</si>
  <si>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</si>
  <si>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</si>
  <si>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</si>
  <si>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</si>
  <si>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</si>
  <si>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</si>
  <si>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</si>
  <si>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</si>
  <si>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</si>
  <si>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</si>
  <si>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</si>
  <si>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</si>
  <si>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</si>
  <si>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</si>
  <si>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</si>
  <si>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</si>
  <si>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</si>
  <si>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</si>
  <si>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</si>
  <si>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</si>
  <si>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</si>
  <si>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</si>
  <si>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</si>
  <si>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</si>
  <si>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</si>
  <si>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</si>
  <si>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</si>
  <si>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</si>
  <si>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</si>
  <si>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</si>
  <si>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</si>
  <si>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</si>
  <si>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</si>
  <si>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</si>
  <si>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</si>
  <si>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</si>
  <si>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</si>
  <si>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</si>
  <si>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</si>
  <si>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</si>
  <si>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</si>
  <si>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</si>
  <si>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</si>
  <si>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</si>
  <si>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</si>
  <si>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</si>
  <si>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</si>
  <si>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</si>
  <si>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</si>
  <si>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</si>
  <si>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</si>
  <si>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</si>
  <si>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</si>
  <si>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</si>
  <si>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</si>
  <si>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</si>
  <si>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</si>
  <si>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</si>
  <si>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</si>
  <si>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</si>
  <si>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</si>
  <si>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</si>
  <si>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</si>
  <si>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</si>
  <si>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</si>
  <si>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</si>
  <si>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</si>
  <si>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</si>
  <si>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</si>
  <si>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</si>
  <si>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</si>
  <si>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</si>
  <si>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</si>
  <si>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</si>
  <si>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</si>
  <si>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</si>
  <si>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</si>
  <si>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</si>
  <si>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</si>
  <si>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</si>
  <si>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</si>
  <si>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</si>
  <si>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</si>
  <si>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</si>
  <si>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</si>
  <si>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</si>
  <si>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</si>
  <si>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</si>
  <si>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</si>
  <si>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</si>
  <si>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</si>
  <si>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</si>
  <si>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</si>
  <si>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</si>
  <si>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</si>
  <si>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</si>
  <si>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</si>
  <si>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</si>
  <si>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</si>
  <si>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</si>
  <si>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</si>
  <si>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</si>
  <si>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</si>
  <si>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</si>
  <si>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</si>
  <si>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</si>
  <si>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</si>
  <si>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</si>
  <si>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</si>
  <si>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</si>
  <si>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</si>
  <si>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</si>
  <si>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</si>
  <si>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</si>
  <si>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</si>
  <si>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</si>
  <si>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</si>
  <si>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</si>
  <si>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</si>
  <si>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</si>
  <si>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</si>
  <si>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</si>
  <si>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</si>
  <si>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</si>
  <si>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</si>
  <si>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</si>
  <si>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</si>
  <si>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</si>
  <si>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</si>
  <si>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</si>
  <si>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</si>
  <si>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</si>
  <si>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</si>
  <si>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</si>
  <si>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</si>
  <si>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</si>
  <si>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</si>
  <si>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</si>
  <si>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</si>
  <si>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</si>
  <si>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</si>
  <si>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</si>
  <si>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</si>
  <si>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</si>
  <si>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</si>
  <si>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</si>
  <si>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</si>
  <si>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</si>
  <si>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</si>
  <si>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</si>
  <si>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</si>
  <si>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</si>
  <si>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</si>
  <si>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</si>
  <si>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</si>
  <si>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</si>
  <si>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</si>
  <si>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</si>
  <si>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</si>
  <si>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</si>
  <si>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</si>
  <si>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</si>
  <si>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</si>
  <si>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</si>
  <si>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</si>
  <si>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</si>
  <si>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</si>
  <si>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</si>
  <si>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</si>
  <si>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</si>
  <si>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</si>
  <si>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</si>
  <si>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</si>
  <si>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</si>
  <si>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</si>
  <si>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</si>
  <si>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</si>
  <si>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</si>
  <si>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</si>
  <si>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</si>
  <si>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</si>
  <si>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</si>
  <si>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</si>
  <si>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</si>
  <si>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</si>
  <si>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</si>
  <si>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</si>
  <si>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</si>
  <si>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</si>
  <si>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</si>
  <si>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</si>
  <si>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</si>
  <si>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</si>
  <si>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</si>
  <si>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</si>
  <si>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</si>
  <si>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</si>
  <si>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</si>
  <si>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</si>
  <si>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</si>
  <si>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</si>
  <si>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</si>
  <si>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</si>
  <si>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</si>
  <si>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</si>
  <si>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</si>
  <si>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</si>
  <si>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</si>
  <si>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</si>
  <si>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</si>
  <si>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</si>
  <si>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</si>
  <si>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</si>
  <si>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</si>
  <si>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</si>
  <si>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</si>
  <si>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</si>
  <si>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</si>
  <si>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</si>
  <si>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</si>
  <si>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</si>
  <si>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</si>
  <si>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</si>
  <si>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</si>
  <si>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</si>
  <si>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</si>
  <si>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</si>
  <si>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</si>
  <si>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</si>
  <si>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</si>
  <si>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</si>
  <si>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</si>
  <si>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</si>
  <si>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</si>
  <si>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</si>
  <si>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</si>
  <si>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</si>
  <si>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</si>
  <si>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</si>
  <si>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</si>
  <si>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</si>
  <si>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</si>
  <si>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</si>
  <si>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</si>
  <si>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</si>
  <si>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</si>
  <si>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</si>
  <si>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</si>
  <si>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</si>
  <si>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</si>
  <si>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</si>
  <si>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</si>
  <si>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</si>
  <si>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</si>
  <si>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</si>
  <si>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</si>
  <si>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</si>
  <si>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</si>
  <si>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</si>
  <si>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</si>
  <si>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</si>
  <si>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</si>
  <si>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</si>
  <si>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</si>
  <si>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</si>
  <si>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</si>
  <si>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</si>
  <si>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</si>
  <si>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</si>
  <si>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</si>
  <si>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</si>
  <si>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</si>
  <si>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</si>
  <si>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</si>
  <si>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</si>
  <si>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</si>
  <si>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</si>
  <si>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</si>
  <si>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</si>
  <si>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</si>
  <si>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</si>
  <si>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</si>
  <si>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</si>
  <si>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</si>
  <si>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</si>
  <si>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</si>
  <si>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</si>
  <si>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</si>
  <si>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</si>
  <si>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</si>
  <si>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</si>
  <si>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</si>
  <si>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</si>
  <si>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</si>
  <si>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</si>
  <si>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</si>
  <si>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</si>
  <si>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</si>
  <si>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</si>
  <si>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</si>
  <si>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</si>
  <si>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</si>
  <si>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</si>
  <si>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</si>
  <si>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</si>
  <si>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</si>
  <si>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</si>
  <si>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</si>
  <si>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</si>
  <si>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</si>
  <si>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</si>
  <si>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</si>
  <si>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</si>
  <si>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</si>
  <si>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</si>
  <si>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</si>
  <si>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</si>
  <si>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</si>
  <si>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</si>
  <si>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</si>
  <si>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</si>
  <si>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</si>
  <si>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</si>
  <si>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</si>
  <si>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</si>
  <si>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</si>
  <si>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</si>
  <si>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</si>
  <si>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</si>
  <si>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</si>
  <si>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</si>
  <si>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</si>
  <si>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</si>
  <si>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</si>
  <si>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</si>
  <si>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</si>
  <si>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</si>
  <si>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</si>
  <si>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</si>
  <si>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</si>
  <si>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</si>
  <si>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</si>
  <si>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</si>
  <si>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</si>
  <si>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</si>
  <si>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</si>
  <si>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</si>
  <si>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</si>
  <si>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</si>
  <si>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</si>
  <si>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</si>
  <si>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</si>
  <si>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</si>
  <si>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</si>
  <si>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</si>
  <si>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</si>
  <si>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</si>
  <si>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</si>
  <si>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</si>
  <si>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</si>
  <si>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</si>
  <si>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</si>
  <si>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</si>
  <si>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</si>
  <si>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</si>
  <si>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</si>
  <si>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</si>
  <si>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</si>
  <si>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</si>
  <si>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</si>
  <si>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</si>
  <si>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</si>
  <si>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</si>
  <si>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</si>
  <si>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</si>
  <si>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</si>
  <si>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</si>
  <si>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</si>
  <si>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</si>
  <si>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</si>
  <si>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</si>
  <si>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</si>
  <si>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</si>
  <si>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</si>
  <si>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</si>
  <si>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</si>
  <si>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</si>
  <si>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</si>
  <si>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</si>
  <si>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</si>
  <si>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</si>
  <si>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</si>
  <si>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</si>
  <si>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</si>
  <si>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</si>
  <si>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</si>
  <si>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</si>
  <si>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</si>
  <si>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</si>
  <si>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</si>
  <si>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</si>
  <si>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</si>
  <si>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</si>
  <si>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</si>
  <si>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</si>
  <si>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</si>
  <si>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</si>
  <si>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</si>
  <si>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</si>
  <si>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</si>
  <si>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</si>
  <si>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</si>
  <si>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</si>
  <si>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</si>
  <si>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</si>
  <si>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</si>
  <si>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</si>
  <si>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</si>
  <si>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</si>
  <si>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</si>
  <si>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</si>
  <si>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</si>
  <si>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</si>
  <si>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</si>
  <si>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</si>
  <si>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</si>
  <si>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</si>
  <si>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</si>
  <si>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</si>
  <si>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</si>
  <si>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</si>
  <si>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</si>
  <si>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</si>
  <si>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</si>
  <si>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</si>
  <si>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</si>
  <si>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</si>
  <si>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</si>
  <si>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</si>
  <si>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</si>
  <si>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</si>
  <si>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</si>
  <si>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</si>
  <si>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</si>
  <si>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</si>
  <si>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</si>
  <si>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</si>
  <si>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</si>
  <si>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</si>
  <si>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</si>
  <si>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</si>
  <si>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</si>
  <si>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</si>
  <si>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</si>
  <si>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</si>
  <si>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</si>
  <si>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</si>
  <si>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</si>
  <si>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</si>
  <si>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</si>
  <si>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</si>
  <si>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</si>
  <si>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</si>
  <si>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</si>
  <si>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</si>
  <si>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</si>
  <si>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</si>
  <si>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</si>
  <si>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</si>
  <si>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</si>
  <si>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</si>
  <si>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</si>
  <si>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</si>
  <si>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</si>
  <si>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</si>
  <si>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</si>
  <si>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</si>
  <si>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</si>
  <si>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</si>
  <si>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</si>
  <si>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</si>
  <si>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</si>
  <si>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</si>
  <si>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</si>
  <si>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</si>
  <si>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</si>
  <si>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</si>
  <si>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</si>
  <si>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</si>
  <si>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</si>
  <si>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</si>
  <si>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</si>
  <si>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</si>
  <si>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</si>
  <si>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</si>
  <si>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</si>
  <si>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</si>
  <si>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</si>
  <si>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</si>
  <si>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</si>
  <si>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</si>
  <si>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</si>
  <si>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</si>
  <si>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</si>
  <si>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</si>
  <si>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</si>
  <si>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</si>
  <si>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</si>
  <si>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</si>
  <si>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</si>
  <si>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</si>
  <si>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</si>
  <si>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</si>
  <si>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</si>
  <si>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</si>
  <si>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</si>
  <si>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</si>
  <si>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</si>
  <si>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</si>
  <si>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</si>
  <si>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</si>
  <si>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</si>
  <si>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</si>
  <si>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</si>
  <si>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</si>
  <si>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</si>
  <si>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</si>
  <si>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</si>
  <si>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</si>
  <si>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</si>
  <si>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</si>
  <si>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</si>
  <si>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</si>
  <si>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</si>
  <si>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</si>
  <si>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</si>
  <si>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</si>
  <si>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</si>
  <si>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</si>
  <si>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</si>
  <si>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</si>
  <si>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</si>
  <si>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</si>
  <si>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</si>
  <si>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</si>
  <si>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</si>
  <si>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</si>
  <si>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</si>
  <si>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</si>
  <si>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</si>
  <si>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</si>
  <si>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</si>
  <si>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</si>
  <si>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</si>
  <si>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</si>
  <si>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</si>
  <si>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</si>
  <si>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</si>
  <si>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</si>
  <si>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</si>
  <si>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</si>
  <si>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</si>
  <si>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</si>
  <si>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</si>
  <si>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</si>
  <si>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</si>
  <si>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</si>
  <si>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</si>
  <si>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</si>
  <si>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</si>
  <si>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</si>
  <si>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</si>
  <si>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</si>
  <si>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</si>
  <si>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</si>
  <si>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</si>
  <si>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</si>
  <si>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</si>
  <si>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</si>
  <si>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</si>
  <si>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</si>
  <si>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</si>
  <si>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</si>
  <si>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</si>
  <si>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</si>
  <si>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</si>
  <si>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</si>
  <si>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</si>
  <si>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</si>
  <si>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</si>
  <si>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</si>
  <si>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</si>
  <si>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</si>
  <si>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</si>
  <si>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</si>
  <si>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</si>
  <si>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</si>
  <si>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</si>
  <si>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</si>
  <si>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</si>
  <si>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</si>
  <si>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</si>
  <si>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</si>
  <si>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</si>
  <si>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</si>
  <si>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</si>
  <si>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</si>
  <si>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</si>
  <si>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</si>
  <si>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</si>
  <si>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</si>
  <si>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</si>
  <si>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</si>
  <si>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</si>
  <si>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</si>
  <si>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</si>
  <si>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</si>
  <si>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</si>
  <si>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</si>
  <si>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</si>
  <si>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</si>
  <si>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</si>
  <si>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</si>
  <si>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</si>
  <si>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</si>
  <si>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</si>
  <si>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</si>
  <si>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</si>
  <si>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</si>
  <si>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</si>
  <si>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</si>
  <si>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</si>
  <si>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</si>
  <si>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</si>
  <si>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</si>
  <si>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</si>
  <si>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</si>
  <si>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</si>
  <si>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</si>
  <si>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</si>
  <si>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</si>
  <si>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</si>
  <si>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</si>
  <si>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</si>
  <si>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</si>
  <si>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</si>
  <si>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</si>
  <si>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</si>
  <si>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</si>
  <si>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</si>
  <si>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</si>
  <si>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</si>
  <si>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</si>
  <si>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</si>
  <si>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</si>
  <si>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</si>
  <si>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</si>
  <si>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</si>
  <si>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</si>
  <si>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</si>
  <si>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</si>
  <si>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</si>
  <si>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</si>
  <si>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</si>
  <si>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</si>
  <si>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</si>
  <si>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</si>
  <si>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</si>
  <si>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</si>
  <si>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</si>
  <si>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</si>
  <si>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</si>
  <si>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</si>
  <si>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</si>
  <si>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</si>
  <si>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</si>
  <si>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</si>
  <si>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</si>
  <si>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</si>
  <si>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</si>
  <si>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</si>
  <si>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</si>
  <si>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</si>
  <si>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</si>
  <si>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</si>
  <si>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</si>
  <si>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</si>
  <si>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</si>
  <si>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</si>
  <si>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</si>
  <si>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</si>
  <si>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</si>
  <si>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</si>
  <si>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</si>
  <si>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</si>
  <si>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</si>
  <si>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</si>
  <si>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</si>
  <si>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</si>
  <si>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</si>
  <si>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</si>
  <si>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</si>
  <si>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</si>
  <si>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</si>
  <si>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</si>
  <si>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</si>
  <si>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</si>
  <si>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</si>
  <si>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</si>
  <si>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</si>
  <si>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</si>
  <si>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</si>
  <si>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</si>
  <si>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</si>
  <si>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</si>
  <si>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</si>
  <si>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</si>
  <si>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</si>
  <si>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</si>
  <si>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</si>
  <si>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</si>
  <si>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</si>
  <si>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</si>
  <si>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</si>
  <si>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</si>
  <si>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</si>
  <si>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</si>
  <si>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</si>
  <si>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</si>
  <si>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</si>
  <si>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</si>
  <si>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</si>
  <si>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</si>
  <si>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</si>
  <si>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</si>
  <si>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</si>
  <si>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</si>
  <si>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</si>
  <si>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</si>
  <si>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</si>
  <si>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</si>
  <si>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</si>
  <si>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</si>
  <si>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</si>
  <si>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</si>
  <si>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</si>
  <si>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</si>
  <si>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</si>
  <si>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</si>
  <si>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</si>
  <si>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</si>
  <si>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</si>
  <si>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</si>
  <si>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</si>
  <si>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</si>
  <si>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</si>
  <si>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</si>
  <si>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</si>
  <si>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</si>
  <si>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</si>
  <si>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</si>
  <si>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</si>
  <si>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</si>
  <si>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</si>
  <si>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</si>
  <si>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</si>
  <si>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</si>
  <si>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</si>
  <si>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</si>
  <si>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</si>
  <si>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</si>
  <si>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</si>
  <si>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</si>
  <si>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</si>
  <si>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</si>
  <si>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</si>
  <si>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</si>
  <si>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</si>
  <si>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</si>
  <si>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</si>
  <si>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</si>
  <si>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</si>
  <si>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</si>
  <si>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</si>
  <si>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</si>
  <si>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</si>
  <si>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</si>
  <si>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</si>
  <si>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</si>
  <si>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</si>
  <si>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</si>
  <si>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</si>
  <si>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</si>
  <si>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</si>
  <si>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</si>
  <si>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</si>
  <si>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</si>
  <si>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</si>
  <si>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</si>
  <si>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</si>
  <si>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</si>
  <si>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</si>
  <si>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</si>
  <si>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</si>
  <si>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</si>
  <si>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</si>
  <si>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</si>
  <si>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</si>
  <si>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</si>
  <si>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</si>
  <si>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</si>
  <si>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</si>
  <si>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</si>
  <si>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</si>
  <si>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</si>
  <si>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</si>
  <si>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</si>
  <si>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</si>
  <si>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</si>
  <si>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</si>
  <si>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</si>
  <si>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</si>
  <si>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</si>
  <si>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</si>
  <si>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</si>
  <si>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</si>
  <si>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</si>
  <si>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</si>
  <si>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</si>
  <si>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</si>
  <si>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</si>
  <si>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</si>
  <si>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</si>
  <si>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</si>
  <si>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</si>
  <si>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</si>
  <si>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</si>
  <si>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</si>
  <si>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</si>
  <si>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</si>
  <si>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</si>
  <si>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</si>
  <si>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</si>
  <si>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</si>
  <si>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</si>
  <si>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</si>
  <si>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</si>
  <si>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</si>
  <si>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</si>
  <si>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</si>
  <si>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</si>
  <si>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</si>
  <si>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</si>
  <si>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</si>
  <si>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</si>
  <si>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</si>
  <si>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</si>
  <si>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</si>
  <si>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</si>
  <si>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</si>
  <si>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</si>
  <si>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</si>
  <si>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</si>
  <si>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</si>
  <si>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</si>
  <si>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</si>
  <si>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</si>
  <si>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</si>
  <si>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</si>
  <si>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</si>
  <si>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</si>
  <si>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</si>
  <si>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</si>
  <si>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</si>
  <si>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</si>
  <si>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</si>
  <si>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</si>
  <si>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</si>
  <si>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</si>
  <si>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</si>
  <si>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</si>
  <si>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</si>
  <si>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</si>
  <si>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</si>
  <si>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</si>
  <si>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</si>
  <si>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</si>
  <si>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</si>
  <si>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</si>
  <si>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</si>
  <si>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</si>
  <si>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</si>
  <si>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</si>
  <si>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</si>
  <si>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</si>
  <si>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</si>
  <si>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</si>
  <si>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</si>
  <si>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</si>
  <si>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</si>
  <si>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</si>
  <si>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</si>
  <si>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</si>
  <si>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</si>
  <si>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</si>
  <si>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</si>
  <si>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</si>
  <si>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</si>
  <si>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</si>
  <si>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</si>
  <si>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</si>
  <si>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</si>
  <si>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</si>
  <si>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</si>
  <si>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</si>
  <si>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</si>
  <si>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</si>
  <si>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</si>
  <si>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</si>
  <si>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</si>
  <si>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</si>
  <si>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</si>
  <si>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</si>
  <si>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</si>
  <si>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</si>
  <si>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</si>
  <si>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</si>
  <si>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</si>
  <si>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</si>
  <si>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</si>
  <si>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</si>
  <si>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</si>
  <si>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</si>
  <si>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</si>
  <si>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</si>
  <si>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</si>
  <si>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</si>
  <si>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</si>
  <si>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</si>
  <si>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</si>
  <si>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</si>
  <si>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</si>
  <si>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</si>
  <si>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</si>
  <si>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</si>
  <si>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</si>
  <si>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</si>
  <si>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</si>
  <si>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</si>
  <si>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</si>
  <si>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</si>
  <si>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</si>
  <si>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</si>
  <si>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</si>
  <si>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</si>
  <si>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</si>
  <si>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</si>
  <si>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</si>
  <si>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</si>
  <si>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</si>
  <si>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</si>
  <si>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</si>
  <si>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</si>
  <si>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</si>
  <si>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</si>
  <si>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</si>
  <si>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</si>
  <si>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</si>
  <si>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</si>
  <si>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</si>
  <si>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</si>
  <si>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</si>
  <si>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</si>
  <si>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</si>
  <si>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</si>
  <si>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</si>
  <si>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</si>
  <si>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</si>
  <si>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</si>
  <si>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</si>
  <si>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</si>
  <si>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</si>
  <si>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</si>
  <si>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</si>
  <si>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</si>
  <si>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</si>
  <si>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</si>
  <si>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</si>
  <si>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</si>
  <si>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</si>
  <si>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</si>
  <si>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</si>
  <si>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</si>
  <si>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</si>
  <si>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</si>
  <si>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</si>
  <si>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</si>
  <si>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</si>
  <si>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</si>
  <si>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</si>
  <si>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</si>
  <si>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</si>
  <si>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</si>
  <si>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</si>
  <si>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</si>
  <si>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</si>
  <si>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</si>
  <si>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</si>
  <si>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</si>
  <si>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</si>
  <si>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</si>
  <si>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</si>
  <si>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</si>
  <si>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</si>
  <si>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</si>
  <si>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</si>
  <si>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</si>
  <si>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</si>
  <si>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</si>
  <si>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</si>
  <si>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</si>
  <si>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</si>
  <si>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</si>
  <si>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</si>
  <si>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</si>
  <si>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</si>
  <si>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</si>
  <si>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</si>
  <si>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</si>
  <si>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</si>
  <si>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</si>
  <si>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</si>
  <si>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</si>
  <si>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</si>
  <si>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</si>
  <si>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</si>
  <si>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</si>
  <si>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</si>
  <si>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</si>
  <si>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</si>
  <si>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</si>
  <si>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</si>
  <si>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</si>
  <si>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</si>
  <si>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</si>
  <si>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</si>
  <si>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</si>
  <si>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</si>
  <si>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</si>
  <si>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</si>
  <si>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</si>
  <si>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</si>
  <si>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</si>
  <si>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</si>
  <si>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</si>
  <si>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</si>
  <si>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</si>
  <si>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</si>
  <si>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</si>
  <si>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</si>
  <si>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</si>
  <si>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</si>
  <si>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464TBR / TVL464</t>
  </si>
  <si>
    <t>RONALDO</t>
  </si>
  <si>
    <t>Descarga de dormentes</t>
  </si>
  <si>
    <t xml:space="preserve"> 440TVL</t>
  </si>
  <si>
    <t xml:space="preserve">Descarga de dormentes </t>
  </si>
  <si>
    <t>Serviços de desguarnecimento de ombro do lastro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</si>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</sst>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R104" activePane="bottomRight" state="frozen"/>
      <selection pane="bottomRight" activeCell="AC122" sqref="AC122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92">
        <v>721</v>
      </c>
      <c r="L115" s="92">
        <v>662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721</v>
      </c>
      <c r="AQ115" s="37">
        <f>BS_CONTROLE[[#This Row],[KM - Fim]]</f>
        <v>662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11</v>
      </c>
      <c r="I116" s="154" t="s">
        <v>657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1465</v>
      </c>
      <c r="O116" s="154">
        <v>0.45833333333333331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1466</v>
      </c>
      <c r="W116" s="197" t="s">
        <v>1467</v>
      </c>
      <c r="X116" s="59" t="s">
        <v>354</v>
      </c>
      <c r="Y116" s="174"/>
      <c r="Z116" s="174" t="s">
        <v>359</v>
      </c>
      <c r="AA116" s="155">
        <v>2</v>
      </c>
      <c r="AB116" s="78" t="s">
        <v>345</v>
      </c>
      <c r="AC116" s="78" t="s">
        <v>340</v>
      </c>
      <c r="AD116" s="197">
        <v>0.33333333333333331</v>
      </c>
      <c r="AE116" s="92">
        <v>9372</v>
      </c>
      <c r="AF116" s="92">
        <v>9346</v>
      </c>
      <c r="AG116" s="92">
        <v>2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-</v>
      </c>
      <c r="AL116" s="146" t="str">
        <f>BS_CONTROLE[[#This Row],[Local - Encerramento]]</f>
        <v>TOM2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11</v>
      </c>
      <c r="J117" s="45">
        <v>74</v>
      </c>
      <c r="K117" s="45">
        <v>450</v>
      </c>
      <c r="L117" s="92">
        <v>440</v>
      </c>
      <c r="M117" s="18" t="s">
        <v>664</v>
      </c>
      <c r="N117" s="18" t="s">
        <v>1468</v>
      </c>
      <c r="O117" s="154">
        <v>0.375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1466</v>
      </c>
      <c r="W117" s="197" t="s">
        <v>1469</v>
      </c>
      <c r="X117" s="59" t="s">
        <v>354</v>
      </c>
      <c r="Y117" s="174"/>
      <c r="Z117" s="174" t="s">
        <v>355</v>
      </c>
      <c r="AA117" s="155" t="s">
        <v>11</v>
      </c>
      <c r="AB117" s="78" t="s">
        <v>11</v>
      </c>
      <c r="AC117" s="78" t="s">
        <v>11</v>
      </c>
      <c r="AD117" s="197" t="s">
        <v>11</v>
      </c>
      <c r="AE117" s="92" t="s">
        <v>11</v>
      </c>
      <c r="AF117" s="92" t="s">
        <v>11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-</v>
      </c>
      <c r="AM117" s="146" t="str">
        <f>BS_CONTROLE[[#This Row],[Entre - Estações]]</f>
        <v>TPC-TVL</v>
      </c>
      <c r="AN117" s="146" t="str">
        <f>BS_CONTROLE[[#This Row],[SB]]</f>
        <v xml:space="preserve"> 440TVL</v>
      </c>
      <c r="AO117" s="37">
        <f>BS_CONTROLE[[#This Row],[SUB]]</f>
        <v>74</v>
      </c>
      <c r="AP117" s="37">
        <f>BS_CONTROLE[[#This Row],[KM - Inicio]]</f>
        <v>450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1261</v>
      </c>
      <c r="X118" s="59" t="s">
        <v>354</v>
      </c>
      <c r="Y118" s="174"/>
      <c r="Z118" s="174" t="s">
        <v>360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1470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350</v>
      </c>
      <c r="AA122" s="155">
        <v>1</v>
      </c>
      <c r="AB122" s="78" t="s">
        <v>345</v>
      </c>
      <c r="AC122" s="78" t="s">
        <v>340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350</v>
      </c>
      <c r="AA123" s="155">
        <v>1</v>
      </c>
      <c r="AB123" s="78" t="s">
        <v>345</v>
      </c>
      <c r="AC123" s="78" t="s">
        <v>340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1471</v>
      </c>
      <c r="W124" s="197" t="s">
        <v>1472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114 J116:K414 J115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Y120 V121:Y121 Y122 V123:Y414 Y114 V115:Y115 Y116:Y117 V118:Y119" name="Range1_11_8"/>
    <protectedRange sqref="Z17:AD17 Z30:AD32 Z52:AD55 Z59:AD59 Z61:AD63 Z76:AD90 Z70:AD70 Z92:AD95 Z110:AD110 Z112:AD113 Z107:AD108 Z97:AD105 Z118:AD119 Z121:AD121 Z115:AD115 AC116 Z123:AD414 AC122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B122 AD122" name="Range1_12_6"/>
    <protectedRange sqref="Z106" name="Range1_12_7"/>
    <protectedRange sqref="V106:W106" name="Range1_11_8_2"/>
    <protectedRange sqref="V116:X116" name="Range1_11_4"/>
    <protectedRange sqref="Z116:AB116 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1473</v>
      </c>
      <c r="D5" s="307"/>
      <c r="E5" s="307"/>
      <c r="F5" s="307"/>
      <c r="G5" s="307"/>
      <c r="H5" s="307"/>
      <c r="I5" s="307"/>
      <c r="J5" s="308"/>
      <c r="K5" s="309" t="s">
        <v>1474</v>
      </c>
      <c r="L5" s="310"/>
      <c r="M5" s="310"/>
      <c r="N5" s="310"/>
      <c r="O5" s="311" t="s">
        <v>1475</v>
      </c>
      <c r="P5" s="311"/>
      <c r="Q5" s="312"/>
    </row>
    <row r="6" spans="1:17" s="102" customFormat="1" ht="15" customHeight="1">
      <c r="A6" s="96" t="s">
        <v>1476</v>
      </c>
      <c r="B6" s="103" t="s">
        <v>1477</v>
      </c>
      <c r="C6" s="104" t="s">
        <v>1166</v>
      </c>
      <c r="D6" s="105" t="s">
        <v>1167</v>
      </c>
      <c r="E6" s="104" t="s">
        <v>1478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1479</v>
      </c>
      <c r="M6" s="150" t="s">
        <v>30</v>
      </c>
      <c r="N6" s="151" t="s">
        <v>1161</v>
      </c>
      <c r="O6" s="170" t="s">
        <v>1204</v>
      </c>
      <c r="P6" s="170"/>
      <c r="Q6" s="219" t="s">
        <v>1480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721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721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-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0.45833333333333331</v>
      </c>
      <c r="J117" s="141">
        <f>IF(FN_MC!P116="","*",FN_MC!P116)</f>
        <v>5.5555555555555552E-2</v>
      </c>
      <c r="K117" s="152" t="str">
        <f>IF(FN_MC!AK116="","*",FN_MC!AK116)</f>
        <v>-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450</v>
      </c>
      <c r="I118" s="141">
        <f>IF(FN_MC!O117="","*",FN_MC!O117)</f>
        <v>0.375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450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1480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1481</v>
      </c>
      <c r="W1" s="318"/>
      <c r="X1" s="318"/>
      <c r="Y1" s="113"/>
    </row>
    <row r="2" spans="1:25" s="109" customFormat="1" ht="11.25" customHeight="1">
      <c r="A2" s="114" t="s">
        <v>1482</v>
      </c>
      <c r="B2" s="114" t="s">
        <v>1477</v>
      </c>
      <c r="C2" s="114" t="s">
        <v>7</v>
      </c>
      <c r="D2" s="115" t="s">
        <v>1166</v>
      </c>
      <c r="E2" s="115" t="s">
        <v>1167</v>
      </c>
      <c r="F2" s="115" t="s">
        <v>1476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1483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721</v>
      </c>
      <c r="O112" s="120">
        <f>IF(FN_MC!L115="","*",FN_MC!L115)</f>
        <v>662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P2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-</v>
      </c>
      <c r="J113" s="119" t="str">
        <f>IF(FN_MC!I116="","*",FN_MC!I116)</f>
        <v>TOM2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0.45833333333333331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-</v>
      </c>
      <c r="K114" s="119" t="str">
        <f>IF(FN_MC!M117="","*",FN_MC!M117)</f>
        <v>TPC-TVL</v>
      </c>
      <c r="L114" s="119" t="str">
        <f>IF(FN_MC!N117="","*",FN_MC!N117)</f>
        <v xml:space="preserve"> 440TVL</v>
      </c>
      <c r="M114" s="120">
        <f>IF(FN_MC!J117="","*",FN_MC!J117)</f>
        <v>74</v>
      </c>
      <c r="N114" s="120">
        <f>IF(FN_MC!K117="","*",FN_MC!K117)</f>
        <v>450</v>
      </c>
      <c r="O114" s="120">
        <f>IF(FN_MC!L117="","*",FN_MC!L117)</f>
        <v>440</v>
      </c>
      <c r="P114" s="120"/>
      <c r="Q114" s="137">
        <f>IF(FN_MC!O117="","*",FN_MC!O117)</f>
        <v>0.375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P3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Serviços de desguarnecimento de ombro do lastro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P0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P0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1484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1485</v>
      </c>
      <c r="C2" s="104" t="s">
        <v>1151</v>
      </c>
      <c r="D2" s="104" t="s">
        <v>1153</v>
      </c>
      <c r="E2" s="104" t="s">
        <v>1486</v>
      </c>
      <c r="F2" s="104" t="s">
        <v>1487</v>
      </c>
      <c r="G2" s="104" t="s">
        <v>1488</v>
      </c>
      <c r="H2" s="104" t="s">
        <v>1489</v>
      </c>
      <c r="I2" s="104" t="s">
        <v>1490</v>
      </c>
      <c r="J2" s="104" t="s">
        <v>1491</v>
      </c>
      <c r="K2" s="140" t="s">
        <v>1492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-</v>
      </c>
      <c r="F113" s="148" t="str">
        <f>IF(FN_MC!M116="","*",FN_MC!M116)</f>
        <v>TVL-TBR</v>
      </c>
      <c r="G113" s="130" t="str">
        <f>IF(FN_MC!I116="","*",FN_MC!I116)</f>
        <v>TOM2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2</v>
      </c>
      <c r="K113" s="143">
        <f>IF(FN_MC!AD116="","*",FN_MC!AD116)</f>
        <v>0.33333333333333331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-</v>
      </c>
      <c r="H114" s="130" t="str">
        <f>IF(FN_MC!AB117="","*",FN_MC!AB117)</f>
        <v>-</v>
      </c>
      <c r="I114" s="130" t="str">
        <f>IF(FN_MC!AC117="","*",FN_MC!AC117)</f>
        <v>-</v>
      </c>
      <c r="J114" s="131" t="str">
        <f>IF(FN_MC!AA117="","*",FN_MC!AA117)</f>
        <v>-</v>
      </c>
      <c r="K114" s="143" t="str">
        <f>IF(FN_MC!AD117="","*",FN_MC!AD117)</f>
        <v>-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ACIONAMENTO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2025-10-09T17:20:56Z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