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64" documentId="8_{B6337239-1A00-434D-AAD0-422EA1FEB5AE}" xr6:coauthVersionLast="47" xr6:coauthVersionMax="47" xr10:uidLastSave="{E33EBA9B-8ED5-4D68-884D-2D082F5CFF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<sst xmlns="http://schemas.openxmlformats.org/spreadsheetml/2006/main" count="6827" uniqueCount="1771">
  <si>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</si>
  <si>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</si>
  <si>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</si>
  <si>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</si>
  <si>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</si>
  <si>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</si>
  <si>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</si>
  <si>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</si>
  <si>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</si>
  <si>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</si>
  <si>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</si>
  <si>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</si>
  <si>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</si>
  <si>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</si>
  <si>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</si>
  <si>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</si>
  <si>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</si>
  <si>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</si>
  <si>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</si>
  <si>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</si>
  <si>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</si>
  <si>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</si>
  <si>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</si>
  <si>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</si>
  <si>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</si>
  <si>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</si>
  <si>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</si>
  <si>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</si>
  <si>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</si>
  <si>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</si>
  <si>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</si>
  <si>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</si>
  <si>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</si>
  <si>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</si>
  <si>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</si>
  <si>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</si>
  <si>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</si>
  <si>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</si>
  <si>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</si>
  <si>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</si>
  <si>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</si>
  <si>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</si>
  <si>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</si>
  <si>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</si>
  <si>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</si>
  <si>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</si>
  <si>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</si>
  <si>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</si>
  <si>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</si>
  <si>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</si>
  <si>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</si>
  <si>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</si>
  <si>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</si>
  <si>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</si>
  <si>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</si>
  <si>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</si>
  <si>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</si>
  <si>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</si>
  <si>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</si>
  <si>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</si>
  <si>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</si>
  <si>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</si>
  <si>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</si>
  <si>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</si>
  <si>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</si>
  <si>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</si>
  <si>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</si>
  <si>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</si>
  <si>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</si>
  <si>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</si>
  <si>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</si>
  <si>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</si>
  <si>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</si>
  <si>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</si>
  <si>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</si>
  <si>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</si>
  <si>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</si>
  <si>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</si>
  <si>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</si>
  <si>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</si>
  <si>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</si>
  <si>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</si>
  <si>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</si>
  <si>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</si>
  <si>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</si>
  <si>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</si>
  <si>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</si>
  <si>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</si>
  <si>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</si>
  <si>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</si>
  <si>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</si>
  <si>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</si>
  <si>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</si>
  <si>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</si>
  <si>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</si>
  <si>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</si>
  <si>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</si>
  <si>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</si>
  <si>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</si>
  <si>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</si>
  <si>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</si>
  <si>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</si>
  <si>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</si>
  <si>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</si>
  <si>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</si>
  <si>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</si>
  <si>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</si>
  <si>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</si>
  <si>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</si>
  <si>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</si>
  <si>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</si>
  <si>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</si>
  <si>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</si>
  <si>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</si>
  <si>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</si>
  <si>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</si>
  <si>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</si>
  <si>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</si>
  <si>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</si>
  <si>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</si>
  <si>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</si>
  <si>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</si>
  <si>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</si>
  <si>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</si>
  <si>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</si>
  <si>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</si>
  <si>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</si>
  <si>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</si>
  <si>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</si>
  <si>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</si>
  <si>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</si>
  <si>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</si>
  <si>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</si>
  <si>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</si>
  <si>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</si>
  <si>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</si>
  <si>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</si>
  <si>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</si>
  <si>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</si>
  <si>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</si>
  <si>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</si>
  <si>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</si>
  <si>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</si>
  <si>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</si>
  <si>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</si>
  <si>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</si>
  <si>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</si>
  <si>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</si>
  <si>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</si>
  <si>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</si>
  <si>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</si>
  <si>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</si>
  <si>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</si>
  <si>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</si>
  <si>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</si>
  <si>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</si>
  <si>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</si>
  <si>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</si>
  <si>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</si>
  <si>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</si>
  <si>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</si>
  <si>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</si>
  <si>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</si>
  <si>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</si>
  <si>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</si>
  <si>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</si>
  <si>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</si>
  <si>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</si>
  <si>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</si>
  <si>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</si>
  <si>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</si>
  <si>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</si>
  <si>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</si>
  <si>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</si>
  <si>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</si>
  <si>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</si>
  <si>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</si>
  <si>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</si>
  <si>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</si>
  <si>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</si>
  <si>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</si>
  <si>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</si>
  <si>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</si>
  <si>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</si>
  <si>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</si>
  <si>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</si>
  <si>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</si>
  <si>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</si>
  <si>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</si>
  <si>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</si>
  <si>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</si>
  <si>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</si>
  <si>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</si>
  <si>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</si>
  <si>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</si>
  <si>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</si>
  <si>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</si>
  <si>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</si>
  <si>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</si>
  <si>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</si>
  <si>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</si>
  <si>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</si>
  <si>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</si>
  <si>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</si>
  <si>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</si>
  <si>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</si>
  <si>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</si>
  <si>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</si>
  <si>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</si>
  <si>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</si>
  <si>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</si>
  <si>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</si>
  <si>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</si>
  <si>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</si>
  <si>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</si>
  <si>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</si>
  <si>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</si>
  <si>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</si>
  <si>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</si>
  <si>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</si>
  <si>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</si>
  <si>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</si>
  <si>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</si>
  <si>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</si>
  <si>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</si>
  <si>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</si>
  <si>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</si>
  <si>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</si>
  <si>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</si>
  <si>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</si>
  <si>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</si>
  <si>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</si>
  <si>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</si>
  <si>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</si>
  <si>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</si>
  <si>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</si>
  <si>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</si>
  <si>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</si>
  <si>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</si>
  <si>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</si>
  <si>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</si>
  <si>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</si>
  <si>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</si>
  <si>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</si>
  <si>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</si>
  <si>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</si>
  <si>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</si>
  <si>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</si>
  <si>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</si>
  <si>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</si>
  <si>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</si>
  <si>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</si>
  <si>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</si>
  <si>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</si>
  <si>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</si>
  <si>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</si>
  <si>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</si>
  <si>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</si>
  <si>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</si>
  <si>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</si>
  <si>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</si>
  <si>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</si>
  <si>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</si>
  <si>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</si>
  <si>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</si>
  <si>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</si>
  <si>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</si>
  <si>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</si>
  <si>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</si>
  <si>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</si>
  <si>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</si>
  <si>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</si>
  <si>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</si>
  <si>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</si>
  <si>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</si>
  <si>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</si>
  <si>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</si>
  <si>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</si>
  <si>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</si>
  <si>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</si>
  <si>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</si>
  <si>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</si>
  <si>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</si>
  <si>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</si>
  <si>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</si>
  <si>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</si>
  <si>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</si>
  <si>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</si>
  <si>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</si>
  <si>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</si>
  <si>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</si>
  <si>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</si>
  <si>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</si>
  <si>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</si>
  <si>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</si>
  <si>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</si>
  <si>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</si>
  <si>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</si>
  <si>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</si>
  <si>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</si>
  <si>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</si>
  <si>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</si>
  <si>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</si>
  <si>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</si>
  <si>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</si>
  <si>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</si>
  <si>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</si>
  <si>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</si>
  <si>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</si>
  <si>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</si>
  <si>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</si>
  <si>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</si>
  <si>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</si>
  <si>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</si>
  <si>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</si>
  <si>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</si>
  <si>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</si>
  <si>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</si>
  <si>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</si>
  <si>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</si>
  <si>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</si>
  <si>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</si>
  <si>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</si>
  <si>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</si>
  <si>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</si>
  <si>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</si>
  <si>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</si>
  <si>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</si>
  <si>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</si>
  <si>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</si>
  <si>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</si>
  <si>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</si>
  <si>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</si>
  <si>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</si>
  <si>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</si>
  <si>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</si>
  <si>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</si>
  <si>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</si>
  <si>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</si>
  <si>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</si>
  <si>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</si>
  <si>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</si>
  <si>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</si>
  <si>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</si>
  <si>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</si>
  <si>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</si>
  <si>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</si>
  <si>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</si>
  <si>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</si>
  <si>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</si>
  <si>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</si>
  <si>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</si>
  <si>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</si>
  <si>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</si>
  <si>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</si>
  <si>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</si>
  <si>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</si>
  <si>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</si>
  <si>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</si>
  <si>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</si>
  <si>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</si>
  <si>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</si>
  <si>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</si>
  <si>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</si>
  <si>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</si>
  <si>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</si>
  <si>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</si>
  <si>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</si>
  <si>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</si>
  <si>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</si>
  <si>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</si>
  <si>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</si>
  <si>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</si>
  <si>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</si>
  <si>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</si>
  <si>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</si>
  <si>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</si>
  <si>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</si>
  <si>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</si>
  <si>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</si>
  <si>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</si>
  <si>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</si>
  <si>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</si>
  <si>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</si>
  <si>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</si>
  <si>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</si>
  <si>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</si>
  <si>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</si>
  <si>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</si>
  <si>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</si>
  <si>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</si>
  <si>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</si>
  <si>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</si>
  <si>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</si>
  <si>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</si>
  <si>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</si>
  <si>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</si>
  <si>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</si>
  <si>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</si>
  <si>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</si>
  <si>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</si>
  <si>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</si>
  <si>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</si>
  <si>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</si>
  <si>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</si>
  <si>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</si>
  <si>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</si>
  <si>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</si>
  <si>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</si>
  <si>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</si>
  <si>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</si>
  <si>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</si>
  <si>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</si>
  <si>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</si>
  <si>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</si>
  <si>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</si>
  <si>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</si>
  <si>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</si>
  <si>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</si>
  <si>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</si>
  <si>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</si>
  <si>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</si>
  <si>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</si>
  <si>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</si>
  <si>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</si>
  <si>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</si>
  <si>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</si>
  <si>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</si>
  <si>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</si>
  <si>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</si>
  <si>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</si>
  <si>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</si>
  <si>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</si>
  <si>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</si>
  <si>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</si>
  <si>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</si>
  <si>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</si>
  <si>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</si>
  <si>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</si>
  <si>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</si>
  <si>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</si>
  <si>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</si>
  <si>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</si>
  <si>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</si>
  <si>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</si>
  <si>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</si>
  <si>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</si>
  <si>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</si>
  <si>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</si>
  <si>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</si>
  <si>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</si>
  <si>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</si>
  <si>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</si>
  <si>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</si>
  <si>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</si>
  <si>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</si>
  <si>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</si>
  <si>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</si>
  <si>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</si>
  <si>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</si>
  <si>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</si>
  <si>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</si>
  <si>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</si>
  <si>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</si>
  <si>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</si>
  <si>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</si>
  <si>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</si>
  <si>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</si>
  <si>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</si>
  <si>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</si>
  <si>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</si>
  <si>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</si>
  <si>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</si>
  <si>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</si>
  <si>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</si>
  <si>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</si>
  <si>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</si>
  <si>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</si>
  <si>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</si>
  <si>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</si>
  <si>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</si>
  <si>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</si>
  <si>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</si>
  <si>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</si>
  <si>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</si>
  <si>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</si>
  <si>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</si>
  <si>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</si>
  <si>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</si>
  <si>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</si>
  <si>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</si>
  <si>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</si>
  <si>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</si>
  <si>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</si>
  <si>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</si>
  <si>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</si>
  <si>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</si>
  <si>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</si>
  <si>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</si>
  <si>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</si>
  <si>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</si>
  <si>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</si>
  <si>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</si>
  <si>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</si>
  <si>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</si>
  <si>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</si>
  <si>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</si>
  <si>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</si>
  <si>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</si>
  <si>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</si>
  <si>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</si>
  <si>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</si>
  <si>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</si>
  <si>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</si>
  <si>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</si>
  <si>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</si>
  <si>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</si>
  <si>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</si>
  <si>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</si>
  <si>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</si>
  <si>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</si>
  <si>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</si>
  <si>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</si>
  <si>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</si>
  <si>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</si>
  <si>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</si>
  <si>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</si>
  <si>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</si>
  <si>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</si>
  <si>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</si>
  <si>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</si>
  <si>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</si>
  <si>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</si>
  <si>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</si>
  <si>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</si>
  <si>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</si>
  <si>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</si>
  <si>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</si>
  <si>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</si>
  <si>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</si>
  <si>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</si>
  <si>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</si>
  <si>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</si>
  <si>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</si>
  <si>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</si>
  <si>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</si>
  <si>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</si>
  <si>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</si>
  <si>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</si>
  <si>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</si>
  <si>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</si>
  <si>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</si>
  <si>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</si>
  <si>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</si>
  <si>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</si>
  <si>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</si>
  <si>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</si>
  <si>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</si>
  <si>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</si>
  <si>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</si>
  <si>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</si>
  <si>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</si>
  <si>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</si>
  <si>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</si>
  <si>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</si>
  <si>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</si>
  <si>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</si>
  <si>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</si>
  <si>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</si>
  <si>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</si>
  <si>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</si>
  <si>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</si>
  <si>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</si>
  <si>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</si>
  <si>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</si>
  <si>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</si>
  <si>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</si>
  <si>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</si>
  <si>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</si>
  <si>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</si>
  <si>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</si>
  <si>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</si>
  <si>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</si>
  <si>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</si>
  <si>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</si>
  <si>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</si>
  <si>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</si>
  <si>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</si>
  <si>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</si>
  <si>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</si>
  <si>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</si>
  <si>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</si>
  <si>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</si>
  <si>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</si>
  <si>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</si>
  <si>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</si>
  <si>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</si>
  <si>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</si>
  <si>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</si>
  <si>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</si>
  <si>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</si>
  <si>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</si>
  <si>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</si>
  <si>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</si>
  <si>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</si>
  <si>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</si>
  <si>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</si>
  <si>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</si>
  <si>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</si>
  <si>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</si>
  <si>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</si>
  <si>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</si>
  <si>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</si>
  <si>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</si>
  <si>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</si>
  <si>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</si>
  <si>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</si>
  <si>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</si>
  <si>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</si>
  <si>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</si>
  <si>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</si>
  <si>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</si>
  <si>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</si>
  <si>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</si>
  <si>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</si>
  <si>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</si>
  <si>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</si>
  <si>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</si>
  <si>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</si>
  <si>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</si>
  <si>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</si>
  <si>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</si>
  <si>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</si>
  <si>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</si>
  <si>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</si>
  <si>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</si>
  <si>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</si>
  <si>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</si>
  <si>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</si>
  <si>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</si>
  <si>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</si>
  <si>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</si>
  <si>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</si>
  <si>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</si>
  <si>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</si>
  <si>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</si>
  <si>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</si>
  <si>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</si>
  <si>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</si>
  <si>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</si>
  <si>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</si>
  <si>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</si>
  <si>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</si>
  <si>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</si>
  <si>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</si>
  <si>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</si>
  <si>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</si>
  <si>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</si>
  <si>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</si>
  <si>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</si>
  <si>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</si>
  <si>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</si>
  <si>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</si>
  <si>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</si>
  <si>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</si>
  <si>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</si>
  <si>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</si>
  <si>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</si>
  <si>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</si>
  <si>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</si>
  <si>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</si>
  <si>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</si>
  <si>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</si>
  <si>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</si>
  <si>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</si>
  <si>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</si>
  <si>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</si>
  <si>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</si>
  <si>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</si>
  <si>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</si>
  <si>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</si>
  <si>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</si>
  <si>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</si>
  <si>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</si>
  <si>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</si>
  <si>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</si>
  <si>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</si>
  <si>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</si>
  <si>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</si>
  <si>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</si>
  <si>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</si>
  <si>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</si>
  <si>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</si>
  <si>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</si>
  <si>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</si>
  <si>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</si>
  <si>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</si>
  <si>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</si>
  <si>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</si>
  <si>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</si>
  <si>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</si>
  <si>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</si>
  <si>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</si>
  <si>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</si>
  <si>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</si>
  <si>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</si>
  <si>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</si>
  <si>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</si>
  <si>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</si>
  <si>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</si>
  <si>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</si>
  <si>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</si>
  <si>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</si>
  <si>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</si>
  <si>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</si>
  <si>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</si>
  <si>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</si>
  <si>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</si>
  <si>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</si>
  <si>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</si>
  <si>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</si>
  <si>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</si>
  <si>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</si>
  <si>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</si>
  <si>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</si>
  <si>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</si>
  <si>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</si>
  <si>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</si>
  <si>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</si>
  <si>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</si>
  <si>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</si>
  <si>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</si>
  <si>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</si>
  <si>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</si>
  <si>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</si>
  <si>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</si>
  <si>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</si>
  <si>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</si>
  <si>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</si>
  <si>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</si>
  <si>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</si>
  <si>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</si>
  <si>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</si>
  <si>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</si>
  <si>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</si>
  <si>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</si>
  <si>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</si>
  <si>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</si>
  <si>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</si>
  <si>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</si>
  <si>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</si>
  <si>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</si>
  <si>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</si>
  <si>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</si>
  <si>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</si>
  <si>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</si>
  <si>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</si>
  <si>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</si>
  <si>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</si>
  <si>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</si>
  <si>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</si>
  <si>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</si>
  <si>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</si>
  <si>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</si>
  <si>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</si>
  <si>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</si>
  <si>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</si>
  <si>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</si>
  <si>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</si>
  <si>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</si>
  <si>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</si>
  <si>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</si>
  <si>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</si>
  <si>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</si>
  <si>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</si>
  <si>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</si>
  <si>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</si>
  <si>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</si>
  <si>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</si>
  <si>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</si>
  <si>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</si>
  <si>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</si>
  <si>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</si>
  <si>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</si>
  <si>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</si>
  <si>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</si>
  <si>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</si>
  <si>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</si>
  <si>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</si>
  <si>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</si>
  <si>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</si>
  <si>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</si>
  <si>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</si>
  <si>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</si>
  <si>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</si>
  <si>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</si>
  <si>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</si>
  <si>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</si>
  <si>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</si>
  <si>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</si>
  <si>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</si>
  <si>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</si>
  <si>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</si>
  <si>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</si>
  <si>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</si>
  <si>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</si>
  <si>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</si>
  <si>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</si>
  <si>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</si>
  <si>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</si>
  <si>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</si>
  <si>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</si>
  <si>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</si>
  <si>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</si>
  <si>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</si>
  <si>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</si>
  <si>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</si>
  <si>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</si>
  <si>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</si>
  <si>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</si>
  <si>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</si>
  <si>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</si>
  <si>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</si>
  <si>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</si>
  <si>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</si>
  <si>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</si>
  <si>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</si>
  <si>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</si>
  <si>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</si>
  <si>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</si>
  <si>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</si>
  <si>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</si>
  <si>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</si>
  <si>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</si>
  <si>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</si>
  <si>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</si>
  <si>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</si>
  <si>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</si>
  <si>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</si>
  <si>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</si>
  <si>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</si>
  <si>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</si>
  <si>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</si>
  <si>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</si>
  <si>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</si>
  <si>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</si>
  <si>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</si>
  <si>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</si>
  <si>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</si>
  <si>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</si>
  <si>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</si>
  <si>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</si>
  <si>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</si>
  <si>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</si>
  <si>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</si>
  <si>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</si>
  <si>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</si>
  <si>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</si>
  <si>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</si>
  <si>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</si>
  <si>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</si>
  <si>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</si>
  <si>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</si>
  <si>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</si>
  <si>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</si>
  <si>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</si>
  <si>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</si>
  <si>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</si>
  <si>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</si>
  <si>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</si>
  <si>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</si>
  <si>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</si>
  <si>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</si>
  <si>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</si>
  <si>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</si>
  <si>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</si>
  <si>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</si>
  <si>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</si>
  <si>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</si>
  <si>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</si>
  <si>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</si>
  <si>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</si>
  <si>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</si>
  <si>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</si>
  <si>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</si>
  <si>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</si>
  <si>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</si>
  <si>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</si>
  <si>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</si>
  <si>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</si>
  <si>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</si>
  <si>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</si>
  <si>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</si>
  <si>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</si>
  <si>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</si>
  <si>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</si>
  <si>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</si>
  <si>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</si>
  <si>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</si>
  <si>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</si>
  <si>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</si>
  <si>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</si>
  <si>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</si>
  <si>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</si>
  <si>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</si>
  <si>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</si>
  <si>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</si>
  <si>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</si>
  <si>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</si>
  <si>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</si>
  <si>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</si>
  <si>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</si>
  <si>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</si>
  <si>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</si>
  <si>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</si>
  <si>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</si>
  <si>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</si>
  <si>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</si>
  <si>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</si>
  <si>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</si>
  <si>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</si>
  <si>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</si>
  <si>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</si>
  <si>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</si>
  <si>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</si>
  <si>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</si>
  <si>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</si>
  <si>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</si>
  <si>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</si>
  <si>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</si>
  <si>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</si>
  <si>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</si>
  <si>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</si>
  <si>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</si>
  <si>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</si>
  <si>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</si>
  <si>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</si>
  <si>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</si>
  <si>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</si>
  <si>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</si>
  <si>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</si>
  <si>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</si>
  <si>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</si>
  <si>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</si>
  <si>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</si>
  <si>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</si>
  <si>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</si>
  <si>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</si>
  <si>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</si>
  <si>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</si>
  <si>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</si>
  <si>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</si>
  <si>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</si>
  <si>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</si>
  <si>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</si>
  <si>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</si>
  <si>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</si>
  <si>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</si>
  <si>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</si>
  <si>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</si>
  <si>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</si>
  <si>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</si>
  <si>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</si>
  <si>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</si>
  <si>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</si>
  <si>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</si>
  <si>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</si>
  <si>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</si>
  <si>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</si>
  <si>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</si>
  <si>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</si>
  <si>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</si>
  <si>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</si>
  <si>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</si>
  <si>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</si>
  <si>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</si>
  <si>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</si>
  <si>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</si>
  <si>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</si>
  <si>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</si>
  <si>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</si>
  <si>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</si>
  <si>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</si>
  <si>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</si>
  <si>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</si>
  <si>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</si>
  <si>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</si>
  <si>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</si>
  <si>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</si>
  <si>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</si>
  <si>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</si>
  <si>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</si>
  <si>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</si>
  <si>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</si>
  <si>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</si>
  <si>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</si>
  <si>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</si>
  <si>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</si>
  <si>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</si>
  <si>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</si>
  <si>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</si>
  <si>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</si>
  <si>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</si>
  <si>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</si>
  <si>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</si>
  <si>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</si>
  <si>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</si>
  <si>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</si>
  <si>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</si>
  <si>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</si>
  <si>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</si>
  <si>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</si>
  <si>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</si>
  <si>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</si>
  <si>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</si>
  <si>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</si>
  <si>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</si>
  <si>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</si>
  <si>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</si>
  <si>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</si>
  <si>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</si>
  <si>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</si>
  <si>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</si>
  <si>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</si>
  <si>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</si>
  <si>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</si>
  <si>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</si>
  <si>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</si>
  <si>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</si>
  <si>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</si>
  <si>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</si>
  <si>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</si>
  <si>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</si>
  <si>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</si>
  <si>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</si>
  <si>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</si>
  <si>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</si>
  <si>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</si>
  <si>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</si>
  <si>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</si>
  <si>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</si>
  <si>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</si>
  <si>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</si>
  <si>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</si>
  <si>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</si>
  <si>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</si>
  <si>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</si>
  <si>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</si>
  <si>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</si>
  <si>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</si>
  <si>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</si>
  <si>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</si>
  <si>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</si>
  <si>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</si>
  <si>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</si>
  <si>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</si>
  <si>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</si>
  <si>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</si>
  <si>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</si>
  <si>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</si>
  <si>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</si>
  <si>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</si>
  <si>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</si>
  <si>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</si>
  <si>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</si>
  <si>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</si>
  <si>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</si>
  <si>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</si>
  <si>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</si>
  <si>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</si>
  <si>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</si>
  <si>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</si>
  <si>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</si>
  <si>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</si>
  <si>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</si>
  <si>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</si>
  <si>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</si>
  <si>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</si>
  <si>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</si>
  <si>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</si>
  <si>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</si>
  <si>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</si>
  <si>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</si>
  <si>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</si>
  <si>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</si>
  <si>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</si>
  <si>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</si>
  <si>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</si>
  <si>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</si>
  <si>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</si>
  <si>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</si>
  <si>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</si>
  <si>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</si>
  <si>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</si>
  <si>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</si>
  <si>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</si>
  <si>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</si>
  <si>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</si>
  <si>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</si>
  <si>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</si>
  <si>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</si>
  <si>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</si>
  <si>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</si>
  <si>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</si>
  <si>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</si>
  <si>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</si>
  <si>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</si>
  <si>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</si>
  <si>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</si>
  <si>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</si>
  <si>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</si>
  <si>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</si>
  <si>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</si>
  <si>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</si>
  <si>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</si>
  <si>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</si>
  <si>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</si>
  <si>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</si>
  <si>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</si>
  <si>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</si>
  <si>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</si>
  <si>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</si>
  <si>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</si>
  <si>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</si>
  <si>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</si>
  <si>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</si>
  <si>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</si>
  <si>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</si>
  <si>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</si>
  <si>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</si>
  <si>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</si>
  <si>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</si>
  <si>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</si>
  <si>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</si>
  <si>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</si>
  <si>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</si>
  <si>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</si>
  <si>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</si>
  <si>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</si>
  <si>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</si>
  <si>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</si>
  <si>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</si>
  <si>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</si>
  <si>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</si>
  <si>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</si>
  <si>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</si>
  <si>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</si>
  <si>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</si>
  <si>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</si>
  <si>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</si>
  <si>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</si>
  <si>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</si>
  <si>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</si>
  <si>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</si>
  <si>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</si>
  <si>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</si>
  <si>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</si>
  <si>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</si>
  <si>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</si>
  <si>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</si>
  <si>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</si>
  <si>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</si>
  <si>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</si>
  <si>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</si>
  <si>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</si>
  <si>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</si>
  <si>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</si>
  <si>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</si>
  <si>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</si>
  <si>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</si>
  <si>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</si>
  <si>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</si>
  <si>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</si>
  <si>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</si>
  <si>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</si>
  <si>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</si>
  <si>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</si>
  <si>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</si>
  <si>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</si>
  <si>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</si>
  <si>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</si>
  <si>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</si>
  <si>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</si>
  <si>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</si>
  <si>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</si>
  <si>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</si>
  <si>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</si>
  <si>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</si>
  <si>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</si>
  <si>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</si>
  <si>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</si>
  <si>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</si>
  <si>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</si>
  <si>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</si>
  <si>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</si>
  <si>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</si>
  <si>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</si>
  <si>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</si>
  <si>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</si>
  <si>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</si>
  <si>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</si>
  <si>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</si>
  <si>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</si>
  <si>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</si>
  <si>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</si>
  <si>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</si>
  <si>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</si>
  <si>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</si>
  <si>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</si>
  <si>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</si>
  <si>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</si>
  <si>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</si>
  <si>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</si>
  <si>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</si>
  <si>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</si>
  <si>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</si>
  <si>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</si>
  <si>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</si>
  <si>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</si>
  <si>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</si>
  <si>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</si>
  <si>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</si>
  <si>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</si>
  <si>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</si>
  <si>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</si>
  <si>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</si>
  <si>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</si>
  <si>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</si>
  <si>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</si>
  <si>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</si>
  <si>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</si>
  <si>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</si>
  <si>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</si>
  <si>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</si>
  <si>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</si>
  <si>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</si>
  <si>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</si>
  <si>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</si>
  <si>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</si>
  <si>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</si>
  <si>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</si>
  <si>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</si>
  <si>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</si>
  <si>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</si>
  <si>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</si>
  <si>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</si>
  <si>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</si>
  <si>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</si>
  <si>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</si>
  <si>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</si>
  <si>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</si>
  <si>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</si>
  <si>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</si>
  <si>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</si>
  <si>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</si>
  <si>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</si>
  <si>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</si>
  <si>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</si>
  <si>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</si>
  <si>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</si>
  <si>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</si>
  <si>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</si>
  <si>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</si>
  <si>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</si>
  <si>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</si>
  <si>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</si>
  <si>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</si>
  <si>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</si>
  <si>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</si>
  <si>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</si>
  <si>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</si>
  <si>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</si>
  <si>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</si>
  <si>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</si>
  <si>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</si>
  <si>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</si>
  <si>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</si>
  <si>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</si>
  <si>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</si>
  <si>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</si>
  <si>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</si>
  <si>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</si>
  <si>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</si>
  <si>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</si>
  <si>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</si>
  <si>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</si>
  <si>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</si>
  <si>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</si>
  <si>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</si>
  <si>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</si>
  <si>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</si>
  <si>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</si>
  <si>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</si>
  <si>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</si>
  <si>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</si>
  <si>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</si>
  <si>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</si>
  <si>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</si>
  <si>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</si>
  <si>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</si>
  <si>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</si>
  <si>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</si>
  <si>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</si>
  <si>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</si>
  <si>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</si>
  <si>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</si>
  <si>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</si>
  <si>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</si>
  <si>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</si>
  <si>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</si>
  <si>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</si>
  <si>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</si>
  <si>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</si>
  <si>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</si>
  <si>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</si>
  <si>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</si>
  <si>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</si>
  <si>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</si>
  <si>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</si>
  <si>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</si>
  <si>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</si>
  <si>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</si>
  <si>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</si>
  <si>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</si>
  <si>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</si>
  <si>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</si>
  <si>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</si>
  <si>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</si>
  <si>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</si>
  <si>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</si>
  <si>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</si>
  <si>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</si>
  <si>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</si>
  <si>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</si>
  <si>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</si>
  <si>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</si>
  <si>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</si>
  <si>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</si>
  <si>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</si>
  <si>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</si>
  <si>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</si>
  <si>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</si>
  <si>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</si>
  <si>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</si>
  <si>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</si>
  <si>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</si>
  <si>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</si>
  <si>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</si>
  <si>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</si>
  <si>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</si>
  <si>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</si>
  <si>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</si>
  <si>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</si>
  <si>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</si>
  <si>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</si>
  <si>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</si>
  <si>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</si>
  <si>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</si>
  <si>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</si>
  <si>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</si>
  <si>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</si>
  <si>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</si>
  <si>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</si>
  <si>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</si>
  <si>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</si>
  <si>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</si>
  <si>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</si>
  <si>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</si>
  <si>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</si>
  <si>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</si>
  <si>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</si>
  <si>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</si>
  <si>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</si>
  <si>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</si>
  <si>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</si>
  <si>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</si>
  <si>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</si>
  <si>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</si>
  <si>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</si>
  <si>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</si>
  <si>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</si>
  <si>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</si>
  <si>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</si>
  <si>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</si>
  <si>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</si>
  <si>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</si>
  <si>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</si>
  <si>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</si>
  <si>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</si>
  <si>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</si>
  <si>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</si>
  <si>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</si>
  <si>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</si>
  <si>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</si>
  <si>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</si>
  <si>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</si>
  <si>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</si>
  <si>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</si>
  <si>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</si>
  <si>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</si>
  <si>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</si>
  <si>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</si>
  <si>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</si>
  <si>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</si>
  <si>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</si>
  <si>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</si>
  <si>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</si>
  <si>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</si>
  <si>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</si>
  <si>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</si>
  <si>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</si>
  <si>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</si>
  <si>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</si>
  <si>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</si>
  <si>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</si>
  <si>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</si>
  <si>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</si>
  <si>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</si>
  <si>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</si>
  <si>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</si>
  <si>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</si>
  <si>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</si>
  <si>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</si>
  <si>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</si>
  <si>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</si>
  <si>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</si>
  <si>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</si>
  <si>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</si>
  <si>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</si>
  <si>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</si>
  <si>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</si>
  <si>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</si>
  <si>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</si>
  <si>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</si>
  <si>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</si>
  <si>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</si>
  <si>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</si>
  <si>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</si>
  <si>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</si>
  <si>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</si>
  <si>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</si>
  <si>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</si>
  <si>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</si>
  <si>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</si>
  <si>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</si>
  <si>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</si>
  <si>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</si>
  <si>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</si>
  <si>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</si>
  <si>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</si>
  <si>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</si>
  <si>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</si>
  <si>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</si>
  <si>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</si>
  <si>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</si>
  <si>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</si>
  <si>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</si>
  <si>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</si>
  <si>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</si>
  <si>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</si>
  <si>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</si>
  <si>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</si>
  <si>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</si>
  <si>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</si>
  <si>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</si>
  <si>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</si>
  <si>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</si>
  <si>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</si>
  <si>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</si>
  <si>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</si>
  <si>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</si>
  <si>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</si>
  <si>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</si>
  <si>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</si>
  <si>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</si>
  <si>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</si>
  <si>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</si>
  <si>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</si>
  <si>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</si>
  <si>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</si>
  <si>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</si>
  <si>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</si>
  <si>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</si>
  <si>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</si>
  <si>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</si>
  <si>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</si>
  <si>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</si>
  <si>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</si>
  <si>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</si>
  <si>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</si>
  <si>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</si>
  <si>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</si>
  <si>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</si>
  <si>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</si>
  <si>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</si>
  <si>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</si>
  <si>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</si>
  <si>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</si>
  <si>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</si>
  <si>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</si>
  <si>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</si>
  <si>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</si>
  <si>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</si>
  <si>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</si>
  <si>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</si>
  <si>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</si>
  <si>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</si>
  <si>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</si>
  <si>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</si>
  <si>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</si>
  <si>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</si>
  <si>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</si>
  <si>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</si>
  <si>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</si>
  <si>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</si>
  <si>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</si>
  <si>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</si>
  <si>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</si>
  <si>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</si>
  <si>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</si>
  <si>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</si>
  <si>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</si>
  <si>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</si>
  <si>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</si>
  <si>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</si>
  <si>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</si>
  <si>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</si>
  <si>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</si>
  <si>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</si>
  <si>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</si>
  <si>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</si>
  <si>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</si>
  <si>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</si>
  <si>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</si>
  <si>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</si>
  <si>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</si>
  <si>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</si>
  <si>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</si>
  <si>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</si>
  <si>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</si>
  <si>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</si>
  <si>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</si>
  <si>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</si>
  <si>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</si>
  <si>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</si>
  <si>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</si>
  <si>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</si>
  <si>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</si>
  <si>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</si>
  <si>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</si>
  <si>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</si>
  <si>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</si>
  <si>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</si>
  <si>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</si>
  <si>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</si>
  <si>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</si>
  <si>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</si>
  <si>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</si>
  <si>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</si>
  <si>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</si>
  <si>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</si>
  <si>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</si>
  <si>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</si>
  <si>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</si>
  <si>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</si>
  <si>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</si>
  <si>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</si>
  <si>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</si>
  <si>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</si>
  <si>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</si>
  <si>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</si>
  <si>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</si>
  <si>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</si>
  <si>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</si>
  <si>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</si>
  <si>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</si>
  <si>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</si>
  <si>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</si>
  <si>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</si>
  <si>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</si>
  <si>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</si>
  <si>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</si>
  <si>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</si>
  <si>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</si>
  <si>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</si>
  <si>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</si>
  <si>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</si>
  <si>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</si>
  <si>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</si>
  <si>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</si>
  <si>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</si>
  <si>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</si>
  <si>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</si>
  <si>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</si>
  <si>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</si>
  <si>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</si>
  <si>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</si>
  <si>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</si>
  <si>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</si>
  <si>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</si>
  <si>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</si>
  <si>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</si>
  <si>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</si>
  <si>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</si>
  <si>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</si>
  <si>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</si>
  <si>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</si>
  <si>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</si>
  <si>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</si>
  <si>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</si>
  <si>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</si>
  <si>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</si>
  <si>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</si>
  <si>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</si>
  <si>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</si>
  <si>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</si>
  <si>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</si>
  <si>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</si>
  <si>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</si>
  <si>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</si>
  <si>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</si>
  <si>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</si>
  <si>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</si>
  <si>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</si>
  <si>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</si>
  <si>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</si>
  <si>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</si>
  <si>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</si>
  <si>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</si>
  <si>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</si>
  <si>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</si>
  <si>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</si>
  <si>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</si>
  <si>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</si>
  <si>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</si>
  <si>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</si>
  <si>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</si>
  <si>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</si>
  <si>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</si>
  <si>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</si>
  <si>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</si>
  <si>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</si>
  <si>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</si>
  <si>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</si>
  <si>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</si>
  <si>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</si>
  <si>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</si>
  <si>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</si>
  <si>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</si>
  <si>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</si>
  <si>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</si>
  <si>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</si>
  <si>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</si>
  <si>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</si>
  <si>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</si>
  <si>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</si>
  <si>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</si>
  <si>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</si>
  <si>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</si>
  <si>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</si>
  <si>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</si>
  <si>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</si>
  <si>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</si>
  <si>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</si>
  <si>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</si>
  <si>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</si>
  <si>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</si>
  <si>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</si>
  <si>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</si>
  <si>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</si>
  <si>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</si>
  <si>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</si>
  <si>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</si>
  <si>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</si>
  <si>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</si>
  <si>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</si>
  <si>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</si>
  <si>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</si>
  <si>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</si>
  <si>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</si>
  <si>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</si>
  <si>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</si>
  <si>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</si>
  <si>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</si>
  <si>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</si>
  <si>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</si>
  <si>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</si>
  <si>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</si>
  <si>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</si>
  <si>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</si>
  <si>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</si>
  <si>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</si>
  <si>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</si>
  <si>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</si>
  <si>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</si>
  <si>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</si>
  <si>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</si>
  <si>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</si>
  <si>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</si>
  <si>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</si>
  <si>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</si>
  <si>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</si>
  <si>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</si>
  <si>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</si>
  <si>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</si>
  <si>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</si>
  <si>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 xml:space="preserve">MC1 as 08:41h - </t>
  </si>
  <si>
    <t>Previsão de pronto as 9h</t>
  </si>
  <si>
    <t>Previsão de pronto as 10h</t>
  </si>
  <si>
    <t>Execução de solda VIA2</t>
  </si>
  <si>
    <t>MC1 as 09:03h</t>
  </si>
  <si>
    <t>Cancelado CCO - priorização circulação</t>
  </si>
  <si>
    <t>Pronto as 10:10h - Intervalo das 10:15h as 12:01h</t>
  </si>
  <si>
    <t>Descarga de dormentes no km 37,5 ao 38,5 - e retorna para TIN</t>
  </si>
  <si>
    <t>MC1 as 08:32h - sai após Y75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</si>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</sst>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zoomScaleNormal="100" workbookViewId="0">
      <pane xSplit="6" topLeftCell="BD5" activePane="topRight" state="frozen"/>
      <selection pane="topRight" activeCell="BJ217" sqref="BJ2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7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/>
      <c r="BI212" s="14"/>
      <c r="BJ212" s="14" t="s">
        <v>1706</v>
      </c>
      <c r="BK212" s="14"/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/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/>
      <c r="BI213" s="14"/>
      <c r="BJ213" s="14" t="s">
        <v>1528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1707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1708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1709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/>
      <c r="BI216" s="14"/>
      <c r="BJ216" s="14" t="s">
        <v>1708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1710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1711</v>
      </c>
      <c r="BK218" s="14" t="s">
        <v>1711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1711</v>
      </c>
      <c r="BK219" s="14" t="s">
        <v>1711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0.50069444444444444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7.3611111111111127E-2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1712</v>
      </c>
      <c r="BK220" s="14"/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0.58888888888888902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1713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1711</v>
      </c>
      <c r="BK221" s="14" t="s">
        <v>1711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1714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/>
      </c>
      <c r="B223" s="192"/>
      <c r="C223" s="7" t="str">
        <f>IF(BS_CONTROLE[[#This Row],[DATA]]="","",WEEKNUM(BS_CONTROLE[[#This Row],[DATA]]))</f>
        <v/>
      </c>
      <c r="D223" s="45"/>
      <c r="E223" s="175"/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94"/>
      <c r="W223" s="195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96" t="str">
        <f>IF(BS_CONTROLE[[#This Row],[Local - Partida]]=0, "-", BS_CONTROLE[[#This Row],[Local - Partida]])</f>
        <v>-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-</v>
      </c>
      <c r="AN223" s="19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197"/>
      <c r="AS223" s="197"/>
      <c r="AT223" s="197"/>
      <c r="AU223" s="197"/>
      <c r="AV223" s="197"/>
      <c r="AW223" s="197"/>
      <c r="AX223" s="32"/>
      <c r="AY223" s="174" t="str">
        <f>IF(D223="","*",IFERROR(IF(ISODD(COUNT(AS223:AX225)),"ERRO",SUM((AT223-AS223),(AV223-AU223),(AX223-AW223))),"ERRO"))</f>
        <v>*</v>
      </c>
      <c r="AZ223" s="11"/>
      <c r="BA223" s="277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98"/>
      <c r="BK223" s="14"/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Aderente</v>
      </c>
      <c r="BR223" s="15" t="str">
        <f>IF(OR(B223="",F223=""),"*",AY223/P223)</f>
        <v>*</v>
      </c>
      <c r="BS223" s="15" t="str">
        <f>IF(OR(B223="",F223=""),"*",BA223/Q223)</f>
        <v>*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1715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1716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1717</v>
      </c>
      <c r="E3" s="176" t="s">
        <v>1718</v>
      </c>
      <c r="F3" s="176" t="s">
        <v>1719</v>
      </c>
      <c r="G3" s="176" t="s">
        <v>1720</v>
      </c>
      <c r="H3" s="176" t="s">
        <v>1721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1722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1723</v>
      </c>
      <c r="D12" s="177">
        <v>9049</v>
      </c>
      <c r="E12" s="178">
        <v>46044</v>
      </c>
      <c r="F12" s="180" t="s">
        <v>1724</v>
      </c>
      <c r="G12" s="177" t="s">
        <v>1725</v>
      </c>
      <c r="H12" s="177"/>
    </row>
    <row r="13" spans="3:8">
      <c r="C13" s="177" t="s">
        <v>1723</v>
      </c>
      <c r="D13" s="177">
        <v>9044</v>
      </c>
      <c r="E13" s="178">
        <v>46044</v>
      </c>
      <c r="F13" s="180" t="s">
        <v>1726</v>
      </c>
      <c r="G13" s="177" t="s">
        <v>1727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1729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1730</v>
      </c>
      <c r="B3" s="91" t="s">
        <v>1731</v>
      </c>
      <c r="C3" s="91" t="s">
        <v>636</v>
      </c>
      <c r="D3" s="92" t="s">
        <v>1212</v>
      </c>
      <c r="E3" s="92" t="s">
        <v>4</v>
      </c>
      <c r="F3" s="92" t="s">
        <v>1732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1733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-</v>
      </c>
      <c r="E231" s="96" t="str">
        <f>IF(FN_MC!T224="","*",FN_MC!T224)</f>
        <v>-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*</v>
      </c>
      <c r="J231" s="96" t="str">
        <f>IF(FN_MC!I224="","*",FN_MC!I224)</f>
        <v>*</v>
      </c>
      <c r="K231" s="96" t="str">
        <f>IF(FN_MC!M224="","*",FN_MC!M224)</f>
        <v>-</v>
      </c>
      <c r="L231" s="186" t="str">
        <f>IF(FN_MC!N224="","*",FN_MC!N224)</f>
        <v>-</v>
      </c>
      <c r="M231" s="97" t="str">
        <f>IF(FN_MC!J224="","*",FN_MC!J224)</f>
        <v>*</v>
      </c>
      <c r="N231" s="173" t="str">
        <f>IF(FN_MC!K224="","*",FN_MC!K224)</f>
        <v>*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*</v>
      </c>
      <c r="T231" s="96" t="str">
        <f>IF(FN_MC!W224="","*",FN_MC!W224)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1734</v>
      </c>
      <c r="C2" s="83" t="s">
        <v>1197</v>
      </c>
      <c r="D2" s="83" t="s">
        <v>1199</v>
      </c>
      <c r="E2" s="83" t="s">
        <v>1735</v>
      </c>
      <c r="F2" s="83" t="s">
        <v>1736</v>
      </c>
      <c r="G2" s="83" t="s">
        <v>1737</v>
      </c>
      <c r="H2" s="83" t="s">
        <v>1738</v>
      </c>
      <c r="I2" s="83" t="s">
        <v>1739</v>
      </c>
      <c r="J2" s="83" t="s">
        <v>1740</v>
      </c>
      <c r="K2" s="109" t="s">
        <v>1741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*</v>
      </c>
      <c r="F266" s="114" t="str">
        <f>IF(FN_MC!M224="","*",FN_MC!M224)</f>
        <v>-</v>
      </c>
      <c r="G266" s="101" t="str">
        <f>IF(FN_MC!I224="","*",FN_MC!I224)</f>
        <v>*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1742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1743</v>
      </c>
      <c r="C4" s="181" t="s">
        <v>1744</v>
      </c>
      <c r="D4" s="181" t="s">
        <v>1745</v>
      </c>
      <c r="E4" s="181" t="s">
        <v>1746</v>
      </c>
      <c r="F4" s="181" t="s">
        <v>4</v>
      </c>
      <c r="G4" s="181" t="s">
        <v>1747</v>
      </c>
    </row>
    <row r="5" spans="2:7">
      <c r="B5" s="182" t="s">
        <v>1748</v>
      </c>
      <c r="C5" s="182">
        <v>309525</v>
      </c>
      <c r="D5" s="182" t="s">
        <v>1749</v>
      </c>
      <c r="E5" s="182" t="s">
        <v>878</v>
      </c>
      <c r="F5" s="182" t="s">
        <v>1750</v>
      </c>
      <c r="G5" s="183">
        <v>46296</v>
      </c>
    </row>
    <row r="6" spans="2:7">
      <c r="B6" s="182" t="s">
        <v>1751</v>
      </c>
      <c r="C6" s="182">
        <v>257410</v>
      </c>
      <c r="D6" s="182" t="s">
        <v>1752</v>
      </c>
      <c r="E6" s="182" t="s">
        <v>878</v>
      </c>
      <c r="F6" s="182" t="s">
        <v>1750</v>
      </c>
      <c r="G6" s="183"/>
    </row>
    <row r="7" spans="2:7">
      <c r="B7" s="182" t="s">
        <v>1484</v>
      </c>
      <c r="C7" s="182">
        <v>256875</v>
      </c>
      <c r="D7" s="182" t="s">
        <v>1753</v>
      </c>
      <c r="E7" s="182" t="s">
        <v>878</v>
      </c>
      <c r="F7" s="182" t="s">
        <v>1750</v>
      </c>
      <c r="G7" s="183">
        <v>46296</v>
      </c>
    </row>
    <row r="8" spans="2:7">
      <c r="B8" s="182" t="s">
        <v>1754</v>
      </c>
      <c r="C8" s="182">
        <v>257278</v>
      </c>
      <c r="D8" s="182" t="s">
        <v>1755</v>
      </c>
      <c r="E8" s="182" t="s">
        <v>869</v>
      </c>
      <c r="F8" s="182" t="s">
        <v>1756</v>
      </c>
      <c r="G8" s="183">
        <v>46235</v>
      </c>
    </row>
    <row r="9" spans="2:7">
      <c r="B9" s="182" t="s">
        <v>1757</v>
      </c>
      <c r="C9" s="182">
        <v>261794</v>
      </c>
      <c r="D9" s="182" t="s">
        <v>1758</v>
      </c>
      <c r="E9" s="182" t="s">
        <v>869</v>
      </c>
      <c r="F9" s="182" t="s">
        <v>1756</v>
      </c>
      <c r="G9" s="183">
        <v>46082</v>
      </c>
    </row>
    <row r="10" spans="2:7">
      <c r="B10" s="182" t="s">
        <v>1759</v>
      </c>
      <c r="C10" s="182">
        <v>257033</v>
      </c>
      <c r="D10" s="182" t="s">
        <v>1760</v>
      </c>
      <c r="E10" s="182" t="s">
        <v>869</v>
      </c>
      <c r="F10" s="182" t="s">
        <v>118</v>
      </c>
      <c r="G10" s="182" t="s">
        <v>1761</v>
      </c>
    </row>
    <row r="11" spans="2:7">
      <c r="B11" s="182" t="s">
        <v>1762</v>
      </c>
      <c r="C11" s="182">
        <v>396578</v>
      </c>
      <c r="D11" s="182" t="s">
        <v>1763</v>
      </c>
      <c r="E11" s="182" t="s">
        <v>869</v>
      </c>
      <c r="F11" s="182" t="s">
        <v>118</v>
      </c>
      <c r="G11" s="182" t="s">
        <v>1761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1764</v>
      </c>
      <c r="D5" s="270"/>
      <c r="E5" s="270"/>
      <c r="F5" s="270"/>
      <c r="G5" s="270"/>
      <c r="H5" s="270"/>
      <c r="I5" s="270"/>
      <c r="J5" s="271"/>
      <c r="K5" s="272" t="s">
        <v>1765</v>
      </c>
      <c r="L5" s="273"/>
      <c r="M5" s="273"/>
      <c r="N5" s="273"/>
      <c r="O5" s="274" t="s">
        <v>1766</v>
      </c>
      <c r="P5" s="275"/>
      <c r="Q5" s="276"/>
    </row>
    <row r="6" spans="1:17" s="81" customFormat="1" ht="15.75" customHeight="1">
      <c r="A6" s="75" t="s">
        <v>1732</v>
      </c>
      <c r="B6" s="82" t="s">
        <v>1731</v>
      </c>
      <c r="C6" s="83" t="s">
        <v>1212</v>
      </c>
      <c r="D6" s="84" t="s">
        <v>1213</v>
      </c>
      <c r="E6" s="83" t="s">
        <v>1767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1768</v>
      </c>
      <c r="M6" s="116" t="s">
        <v>658</v>
      </c>
      <c r="N6" s="117" t="s">
        <v>1207</v>
      </c>
      <c r="O6" s="159" t="s">
        <v>1250</v>
      </c>
      <c r="P6" s="128"/>
      <c r="Q6" s="138" t="s">
        <v>1769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0</v>
      </c>
      <c r="P248" s="78"/>
      <c r="Q248" s="120" t="str">
        <f>IF($A$2=1,IF(FN_MC!BJ212="","*",FN_MC!BJ212),IF(FN_MC!BK212="","*",FN_MC!BK212))</f>
        <v>*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0</v>
      </c>
      <c r="P249" s="78"/>
      <c r="Q249" s="120" t="str">
        <f>IF($A$2=1,IF(FN_MC!BJ213="","*",FN_MC!BJ213),IF(FN_MC!BK213="","*",FN_MC!BK213))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0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-</v>
      </c>
      <c r="D270" s="87" t="str">
        <f>IF(FN_MC!T224="","*",FN_MC!T224)</f>
        <v>-</v>
      </c>
      <c r="E270" s="87" t="str">
        <f>IF(FN_MC!D224="","*",FN_MC!D224)</f>
        <v>E14</v>
      </c>
      <c r="F270" s="87" t="str">
        <f>IF(FN_MC!H224="","*",FN_MC!H224)</f>
        <v>*</v>
      </c>
      <c r="G270" s="87" t="str">
        <f>IF(FN_MC!M224="","*",FN_MC!M224)</f>
        <v>-</v>
      </c>
      <c r="H270" s="125" t="str">
        <f>IF(FN_MC!K224="","*",FN_MC!K224)</f>
        <v>*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-</v>
      </c>
      <c r="L270" s="118" t="str">
        <f>IF(FN_MC!AM224="","*",FN_MC!AM224)</f>
        <v>-</v>
      </c>
      <c r="M270" s="118" t="str">
        <f>IF(FN_MC!AP224="","*",FN_MC!AP224)</f>
        <v>-</v>
      </c>
      <c r="N270" s="118" t="str">
        <f>IF(FN_MC!AM224="","*",FN_MC!AM224)</f>
        <v>-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1770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2026-02-20T13:25:56Z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