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28" documentId="8_{B6337239-1A00-434D-AAD0-422EA1FEB5AE}" xr6:coauthVersionLast="47" xr6:coauthVersionMax="47" xr10:uidLastSave="{57354815-C33F-4AF9-B923-C50F8244C38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4" i="1" l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K342" i="12" s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K343" i="12" s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K344" i="12" s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K345" i="12" s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K346" i="12" s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K347" i="12" s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K348" i="12" s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K349" i="12" s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K350" i="12" s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K351" i="12" s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K352" i="12" s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K353" i="12" s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K354" i="12" s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K355" i="12" s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K356" i="12" s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K357" i="12" s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K358" i="12" s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K359" i="12" s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K360" i="12" s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K361" i="12" s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K362" i="12" s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8" i="12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K341" i="12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<sst xmlns="http://schemas.openxmlformats.org/spreadsheetml/2006/main" count="6878" uniqueCount="1778">
  <si>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</si>
  <si>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</si>
  <si>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</si>
  <si>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</si>
  <si>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</si>
  <si>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</si>
  <si>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</si>
  <si>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</si>
  <si>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</si>
  <si>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</si>
  <si>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</si>
  <si>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</si>
  <si>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</si>
  <si>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</si>
  <si>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</si>
  <si>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</si>
  <si>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</si>
  <si>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</si>
  <si>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</si>
  <si>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</si>
  <si>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</si>
  <si>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</si>
  <si>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</si>
  <si>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</si>
  <si>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</si>
  <si>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</si>
  <si>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</si>
  <si>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</si>
  <si>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</si>
  <si>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</si>
  <si>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</si>
  <si>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</si>
  <si>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</si>
  <si>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</si>
  <si>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</si>
  <si>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</si>
  <si>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</si>
  <si>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</si>
  <si>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</si>
  <si>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</si>
  <si>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</si>
  <si>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</si>
  <si>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</si>
  <si>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</si>
  <si>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</si>
  <si>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</si>
  <si>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</si>
  <si>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</si>
  <si>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</si>
  <si>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</si>
  <si>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</si>
  <si>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</si>
  <si>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</si>
  <si>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</si>
  <si>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</si>
  <si>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</si>
  <si>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</si>
  <si>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</si>
  <si>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</si>
  <si>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</si>
  <si>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</si>
  <si>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</si>
  <si>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</si>
  <si>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</si>
  <si>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</si>
  <si>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</si>
  <si>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</si>
  <si>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</si>
  <si>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</si>
  <si>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</si>
  <si>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</si>
  <si>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</si>
  <si>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</si>
  <si>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</si>
  <si>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</si>
  <si>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</si>
  <si>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</si>
  <si>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</si>
  <si>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</si>
  <si>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</si>
  <si>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</si>
  <si>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</si>
  <si>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</si>
  <si>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</si>
  <si>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</si>
  <si>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</si>
  <si>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</si>
  <si>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</si>
  <si>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</si>
  <si>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</si>
  <si>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</si>
  <si>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</si>
  <si>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</si>
  <si>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</si>
  <si>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</si>
  <si>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</si>
  <si>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</si>
  <si>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</si>
  <si>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</si>
  <si>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</si>
  <si>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</si>
  <si>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</si>
  <si>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</si>
  <si>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</si>
  <si>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</si>
  <si>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</si>
  <si>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</si>
  <si>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</si>
  <si>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</si>
  <si>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</si>
  <si>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</si>
  <si>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</si>
  <si>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</si>
  <si>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</si>
  <si>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</si>
  <si>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</si>
  <si>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</si>
  <si>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</si>
  <si>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</si>
  <si>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</si>
  <si>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</si>
  <si>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</si>
  <si>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</si>
  <si>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</si>
  <si>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</si>
  <si>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</si>
  <si>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</si>
  <si>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</si>
  <si>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</si>
  <si>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</si>
  <si>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</si>
  <si>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</si>
  <si>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</si>
  <si>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</si>
  <si>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</si>
  <si>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</si>
  <si>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</si>
  <si>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</si>
  <si>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</si>
  <si>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</si>
  <si>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</si>
  <si>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</si>
  <si>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</si>
  <si>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</si>
  <si>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</si>
  <si>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</si>
  <si>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</si>
  <si>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</si>
  <si>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</si>
  <si>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</si>
  <si>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</si>
  <si>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</si>
  <si>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</si>
  <si>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</si>
  <si>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</si>
  <si>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</si>
  <si>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</si>
  <si>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</si>
  <si>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</si>
  <si>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</si>
  <si>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</si>
  <si>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</si>
  <si>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</si>
  <si>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</si>
  <si>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</si>
  <si>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</si>
  <si>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</si>
  <si>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</si>
  <si>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</si>
  <si>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</si>
  <si>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</si>
  <si>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</si>
  <si>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</si>
  <si>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</si>
  <si>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</si>
  <si>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</si>
  <si>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</si>
  <si>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</si>
  <si>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</si>
  <si>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</si>
  <si>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</si>
  <si>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</si>
  <si>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</si>
  <si>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</si>
  <si>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</si>
  <si>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</si>
  <si>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</si>
  <si>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</si>
  <si>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</si>
  <si>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</si>
  <si>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</si>
  <si>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</si>
  <si>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</si>
  <si>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</si>
  <si>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</si>
  <si>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</si>
  <si>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</si>
  <si>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</si>
  <si>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</si>
  <si>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</si>
  <si>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</si>
  <si>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</si>
  <si>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</si>
  <si>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</si>
  <si>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</si>
  <si>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</si>
  <si>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</si>
  <si>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</si>
  <si>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</si>
  <si>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</si>
  <si>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</si>
  <si>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</si>
  <si>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</si>
  <si>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</si>
  <si>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</si>
  <si>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</si>
  <si>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</si>
  <si>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</si>
  <si>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</si>
  <si>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</si>
  <si>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</si>
  <si>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</si>
  <si>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</si>
  <si>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</si>
  <si>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</si>
  <si>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</si>
  <si>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</si>
  <si>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</si>
  <si>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</si>
  <si>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</si>
  <si>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</si>
  <si>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</si>
  <si>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</si>
  <si>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</si>
  <si>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</si>
  <si>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</si>
  <si>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</si>
  <si>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</si>
  <si>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</si>
  <si>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</si>
  <si>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</si>
  <si>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</si>
  <si>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</si>
  <si>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</si>
  <si>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</si>
  <si>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</si>
  <si>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</si>
  <si>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</si>
  <si>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</si>
  <si>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</si>
  <si>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</si>
  <si>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</si>
  <si>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</si>
  <si>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</si>
  <si>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</si>
  <si>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</si>
  <si>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</si>
  <si>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</si>
  <si>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</si>
  <si>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</si>
  <si>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</si>
  <si>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</si>
  <si>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</si>
  <si>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</si>
  <si>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</si>
  <si>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</si>
  <si>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</si>
  <si>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</si>
  <si>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</si>
  <si>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</si>
  <si>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</si>
  <si>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</si>
  <si>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</si>
  <si>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</si>
  <si>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</si>
  <si>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</si>
  <si>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</si>
  <si>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</si>
  <si>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</si>
  <si>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</si>
  <si>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</si>
  <si>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</si>
  <si>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</si>
  <si>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</si>
  <si>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</si>
  <si>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</si>
  <si>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</si>
  <si>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</si>
  <si>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</si>
  <si>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</si>
  <si>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</si>
  <si>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</si>
  <si>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</si>
  <si>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</si>
  <si>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</si>
  <si>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</si>
  <si>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</si>
  <si>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</si>
  <si>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</si>
  <si>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</si>
  <si>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</si>
  <si>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</si>
  <si>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</si>
  <si>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</si>
  <si>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</si>
  <si>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</si>
  <si>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</si>
  <si>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</si>
  <si>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</si>
  <si>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</si>
  <si>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</si>
  <si>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</si>
  <si>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</si>
  <si>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</si>
  <si>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</si>
  <si>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</si>
  <si>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</si>
  <si>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</si>
  <si>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</si>
  <si>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</si>
  <si>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</si>
  <si>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</si>
  <si>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</si>
  <si>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</si>
  <si>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</si>
  <si>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</si>
  <si>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</si>
  <si>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</si>
  <si>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</si>
  <si>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</si>
  <si>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</si>
  <si>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</si>
  <si>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</si>
  <si>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</si>
  <si>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</si>
  <si>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</si>
  <si>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</si>
  <si>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</si>
  <si>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</si>
  <si>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</si>
  <si>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</si>
  <si>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</si>
  <si>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</si>
  <si>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</si>
  <si>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</si>
  <si>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</si>
  <si>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</si>
  <si>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</si>
  <si>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</si>
  <si>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</si>
  <si>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</si>
  <si>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</si>
  <si>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</si>
  <si>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</si>
  <si>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</si>
  <si>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</si>
  <si>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</si>
  <si>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</si>
  <si>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</si>
  <si>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</si>
  <si>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</si>
  <si>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</si>
  <si>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</si>
  <si>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</si>
  <si>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</si>
  <si>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</si>
  <si>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</si>
  <si>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</si>
  <si>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</si>
  <si>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</si>
  <si>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</si>
  <si>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</si>
  <si>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</si>
  <si>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</si>
  <si>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</si>
  <si>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</si>
  <si>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</si>
  <si>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</si>
  <si>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</si>
  <si>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</si>
  <si>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</si>
  <si>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</si>
  <si>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</si>
  <si>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</si>
  <si>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</si>
  <si>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</si>
  <si>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</si>
  <si>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</si>
  <si>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</si>
  <si>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</si>
  <si>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</si>
  <si>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</si>
  <si>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</si>
  <si>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</si>
  <si>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</si>
  <si>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</si>
  <si>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</si>
  <si>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</si>
  <si>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</si>
  <si>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</si>
  <si>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</si>
  <si>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</si>
  <si>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</si>
  <si>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</si>
  <si>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</si>
  <si>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</si>
  <si>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</si>
  <si>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</si>
  <si>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</si>
  <si>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</si>
  <si>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</si>
  <si>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</si>
  <si>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</si>
  <si>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</si>
  <si>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</si>
  <si>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</si>
  <si>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</si>
  <si>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</si>
  <si>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</si>
  <si>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</si>
  <si>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</si>
  <si>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</si>
  <si>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</si>
  <si>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</si>
  <si>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</si>
  <si>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</si>
  <si>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</si>
  <si>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</si>
  <si>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</si>
  <si>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</si>
  <si>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</si>
  <si>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</si>
  <si>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</si>
  <si>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</si>
  <si>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</si>
  <si>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</si>
  <si>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</si>
  <si>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</si>
  <si>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</si>
  <si>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</si>
  <si>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</si>
  <si>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</si>
  <si>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</si>
  <si>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</si>
  <si>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</si>
  <si>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</si>
  <si>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</si>
  <si>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</si>
  <si>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</si>
  <si>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</si>
  <si>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</si>
  <si>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</si>
  <si>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</si>
  <si>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</si>
  <si>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</si>
  <si>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</si>
  <si>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</si>
  <si>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</si>
  <si>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</si>
  <si>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</si>
  <si>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</si>
  <si>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</si>
  <si>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</si>
  <si>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</si>
  <si>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</si>
  <si>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</si>
  <si>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</si>
  <si>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</si>
  <si>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</si>
  <si>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</si>
  <si>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</si>
  <si>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</si>
  <si>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</si>
  <si>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</si>
  <si>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</si>
  <si>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</si>
  <si>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</si>
  <si>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</si>
  <si>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</si>
  <si>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</si>
  <si>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</si>
  <si>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</si>
  <si>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</si>
  <si>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</si>
  <si>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</si>
  <si>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</si>
  <si>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</si>
  <si>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</si>
  <si>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</si>
  <si>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</si>
  <si>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</si>
  <si>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</si>
  <si>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</si>
  <si>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</si>
  <si>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</si>
  <si>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</si>
  <si>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</si>
  <si>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</si>
  <si>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</si>
  <si>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</si>
  <si>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</si>
  <si>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</si>
  <si>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</si>
  <si>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</si>
  <si>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</si>
  <si>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</si>
  <si>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</si>
  <si>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</si>
  <si>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</si>
  <si>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</si>
  <si>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</si>
  <si>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</si>
  <si>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</si>
  <si>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</si>
  <si>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</si>
  <si>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</si>
  <si>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</si>
  <si>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</si>
  <si>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</si>
  <si>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</si>
  <si>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</si>
  <si>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</si>
  <si>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</si>
  <si>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</si>
  <si>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</si>
  <si>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</si>
  <si>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</si>
  <si>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</si>
  <si>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</si>
  <si>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</si>
  <si>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</si>
  <si>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</si>
  <si>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</si>
  <si>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</si>
  <si>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</si>
  <si>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</si>
  <si>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</si>
  <si>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</si>
  <si>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</si>
  <si>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</si>
  <si>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</si>
  <si>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</si>
  <si>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</si>
  <si>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</si>
  <si>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</si>
  <si>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</si>
  <si>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</si>
  <si>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</si>
  <si>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</si>
  <si>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</si>
  <si>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</si>
  <si>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</si>
  <si>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</si>
  <si>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</si>
  <si>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</si>
  <si>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</si>
  <si>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</si>
  <si>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</si>
  <si>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</si>
  <si>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</si>
  <si>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</si>
  <si>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</si>
  <si>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</si>
  <si>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</si>
  <si>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</si>
  <si>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</si>
  <si>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</si>
  <si>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</si>
  <si>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</si>
  <si>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</si>
  <si>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</si>
  <si>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</si>
  <si>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</si>
  <si>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</si>
  <si>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</si>
  <si>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</si>
  <si>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</si>
  <si>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</si>
  <si>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</si>
  <si>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</si>
  <si>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</si>
  <si>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</si>
  <si>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</si>
  <si>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</si>
  <si>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</si>
  <si>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</si>
  <si>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</si>
  <si>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</si>
  <si>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</si>
  <si>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</si>
  <si>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</si>
  <si>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</si>
  <si>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</si>
  <si>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</si>
  <si>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</si>
  <si>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</si>
  <si>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</si>
  <si>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</si>
  <si>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</si>
  <si>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</si>
  <si>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</si>
  <si>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</si>
  <si>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</si>
  <si>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</si>
  <si>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</si>
  <si>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</si>
  <si>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</si>
  <si>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</si>
  <si>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</si>
  <si>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</si>
  <si>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</si>
  <si>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</si>
  <si>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</si>
  <si>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</si>
  <si>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</si>
  <si>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</si>
  <si>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</si>
  <si>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</si>
  <si>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</si>
  <si>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</si>
  <si>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</si>
  <si>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</si>
  <si>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</si>
  <si>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</si>
  <si>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</si>
  <si>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</si>
  <si>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</si>
  <si>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</si>
  <si>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</si>
  <si>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</si>
  <si>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</si>
  <si>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</si>
  <si>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</si>
  <si>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</si>
  <si>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</si>
  <si>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</si>
  <si>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</si>
  <si>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</si>
  <si>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</si>
  <si>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</si>
  <si>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</si>
  <si>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</si>
  <si>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</si>
  <si>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</si>
  <si>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</si>
  <si>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</si>
  <si>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</si>
  <si>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</si>
  <si>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</si>
  <si>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</si>
  <si>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</si>
  <si>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</si>
  <si>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</si>
  <si>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</si>
  <si>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</si>
  <si>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</si>
  <si>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</si>
  <si>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</si>
  <si>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</si>
  <si>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</si>
  <si>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</si>
  <si>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</si>
  <si>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</si>
  <si>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</si>
  <si>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</si>
  <si>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</si>
  <si>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</si>
  <si>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</si>
  <si>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</si>
  <si>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</si>
  <si>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</si>
  <si>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</si>
  <si>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</si>
  <si>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</si>
  <si>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</si>
  <si>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</si>
  <si>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</si>
  <si>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</si>
  <si>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</si>
  <si>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</si>
  <si>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</si>
  <si>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</si>
  <si>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</si>
  <si>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</si>
  <si>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</si>
  <si>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</si>
  <si>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</si>
  <si>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</si>
  <si>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</si>
  <si>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</si>
  <si>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</si>
  <si>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</si>
  <si>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</si>
  <si>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</si>
  <si>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</si>
  <si>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</si>
  <si>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</si>
  <si>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</si>
  <si>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</si>
  <si>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</si>
  <si>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</si>
  <si>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</si>
  <si>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</si>
  <si>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</si>
  <si>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</si>
  <si>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</si>
  <si>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</si>
  <si>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</si>
  <si>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</si>
  <si>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</si>
  <si>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</si>
  <si>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</si>
  <si>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</si>
  <si>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</si>
  <si>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</si>
  <si>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</si>
  <si>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</si>
  <si>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</si>
  <si>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</si>
  <si>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</si>
  <si>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</si>
  <si>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</si>
  <si>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</si>
  <si>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</si>
  <si>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</si>
  <si>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</si>
  <si>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</si>
  <si>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</si>
  <si>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</si>
  <si>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</si>
  <si>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</si>
  <si>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</si>
  <si>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</si>
  <si>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</si>
  <si>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</si>
  <si>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</si>
  <si>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</si>
  <si>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</si>
  <si>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</si>
  <si>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</si>
  <si>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</si>
  <si>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</si>
  <si>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</si>
  <si>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</si>
  <si>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</si>
  <si>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</si>
  <si>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</si>
  <si>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</si>
  <si>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</si>
  <si>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</si>
  <si>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</si>
  <si>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</si>
  <si>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</si>
  <si>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</si>
  <si>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</si>
  <si>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</si>
  <si>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</si>
  <si>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</si>
  <si>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</si>
  <si>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</si>
  <si>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</si>
  <si>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</si>
  <si>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</si>
  <si>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</si>
  <si>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</si>
  <si>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</si>
  <si>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</si>
  <si>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</si>
  <si>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</si>
  <si>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</si>
  <si>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</si>
  <si>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</si>
  <si>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</si>
  <si>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</si>
  <si>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</si>
  <si>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</si>
  <si>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</si>
  <si>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</si>
  <si>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</si>
  <si>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</si>
  <si>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</si>
  <si>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</si>
  <si>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</si>
  <si>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</si>
  <si>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</si>
  <si>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</si>
  <si>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</si>
  <si>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</si>
  <si>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</si>
  <si>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</si>
  <si>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</si>
  <si>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</si>
  <si>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</si>
  <si>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</si>
  <si>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</si>
  <si>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</si>
  <si>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</si>
  <si>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</si>
  <si>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</si>
  <si>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</si>
  <si>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</si>
  <si>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</si>
  <si>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</si>
  <si>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</si>
  <si>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</si>
  <si>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</si>
  <si>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</si>
  <si>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</si>
  <si>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</si>
  <si>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</si>
  <si>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</si>
  <si>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</si>
  <si>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</si>
  <si>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</si>
  <si>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</si>
  <si>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</si>
  <si>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</si>
  <si>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</si>
  <si>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</si>
  <si>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</si>
  <si>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</si>
  <si>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</si>
  <si>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</si>
  <si>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</si>
  <si>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</si>
  <si>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</si>
  <si>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</si>
  <si>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</si>
  <si>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</si>
  <si>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</si>
  <si>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</si>
  <si>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</si>
  <si>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</si>
  <si>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</si>
  <si>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</si>
  <si>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</si>
  <si>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</si>
  <si>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</si>
  <si>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</si>
  <si>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</si>
  <si>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</si>
  <si>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</si>
  <si>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</si>
  <si>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</si>
  <si>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</si>
  <si>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</si>
  <si>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</si>
  <si>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</si>
  <si>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</si>
  <si>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</si>
  <si>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</si>
  <si>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</si>
  <si>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</si>
  <si>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</si>
  <si>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</si>
  <si>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</si>
  <si>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</si>
  <si>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</si>
  <si>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</si>
  <si>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</si>
  <si>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</si>
  <si>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</si>
  <si>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</si>
  <si>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</si>
  <si>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</si>
  <si>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</si>
  <si>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</si>
  <si>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</si>
  <si>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</si>
  <si>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</si>
  <si>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</si>
  <si>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</si>
  <si>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</si>
  <si>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</si>
  <si>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</si>
  <si>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</si>
  <si>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</si>
  <si>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</si>
  <si>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</si>
  <si>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</si>
  <si>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</si>
  <si>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</si>
  <si>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</si>
  <si>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</si>
  <si>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</si>
  <si>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</si>
  <si>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</si>
  <si>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</si>
  <si>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</si>
  <si>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</si>
  <si>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</si>
  <si>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</si>
  <si>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</si>
  <si>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</si>
  <si>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</si>
  <si>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</si>
  <si>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</si>
  <si>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</si>
  <si>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</si>
  <si>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</si>
  <si>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</si>
  <si>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</si>
  <si>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</si>
  <si>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</si>
  <si>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</si>
  <si>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</si>
  <si>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</si>
  <si>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</si>
  <si>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</si>
  <si>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</si>
  <si>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</si>
  <si>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</si>
  <si>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</si>
  <si>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</si>
  <si>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</si>
  <si>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</si>
  <si>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</si>
  <si>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</si>
  <si>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</si>
  <si>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</si>
  <si>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</si>
  <si>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</si>
  <si>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</si>
  <si>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</si>
  <si>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</si>
  <si>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</si>
  <si>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</si>
  <si>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</si>
  <si>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</si>
  <si>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</si>
  <si>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</si>
  <si>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</si>
  <si>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</si>
  <si>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</si>
  <si>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</si>
  <si>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</si>
  <si>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</si>
  <si>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</si>
  <si>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</si>
  <si>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</si>
  <si>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</si>
  <si>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</si>
  <si>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</si>
  <si>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</si>
  <si>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</si>
  <si>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</si>
  <si>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</si>
  <si>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</si>
  <si>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</si>
  <si>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</si>
  <si>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</si>
  <si>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</si>
  <si>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</si>
  <si>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</si>
  <si>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</si>
  <si>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</si>
  <si>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</si>
  <si>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</si>
  <si>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</si>
  <si>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</si>
  <si>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</si>
  <si>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</si>
  <si>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</si>
  <si>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</si>
  <si>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</si>
  <si>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</si>
  <si>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</si>
  <si>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</si>
  <si>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</si>
  <si>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</si>
  <si>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</si>
  <si>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</si>
  <si>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</si>
  <si>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</si>
  <si>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</si>
  <si>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</si>
  <si>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</si>
  <si>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</si>
  <si>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</si>
  <si>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</si>
  <si>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</si>
  <si>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</si>
  <si>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</si>
  <si>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</si>
  <si>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</si>
  <si>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</si>
  <si>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</si>
  <si>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</si>
  <si>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</si>
  <si>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</si>
  <si>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</si>
  <si>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</si>
  <si>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</si>
  <si>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</si>
  <si>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</si>
  <si>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</si>
  <si>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</si>
  <si>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</si>
  <si>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</si>
  <si>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</si>
  <si>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</si>
  <si>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</si>
  <si>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</si>
  <si>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</si>
  <si>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</si>
  <si>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</si>
  <si>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</si>
  <si>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</si>
  <si>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</si>
  <si>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</si>
  <si>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</si>
  <si>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</si>
  <si>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</si>
  <si>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</si>
  <si>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</si>
  <si>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</si>
  <si>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</si>
  <si>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</si>
  <si>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</si>
  <si>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</si>
  <si>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</si>
  <si>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</si>
  <si>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</si>
  <si>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</si>
  <si>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</si>
  <si>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</si>
  <si>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</si>
  <si>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</si>
  <si>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</si>
  <si>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</si>
  <si>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</si>
  <si>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</si>
  <si>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</si>
  <si>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</si>
  <si>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</si>
  <si>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</si>
  <si>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</si>
  <si>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</si>
  <si>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</si>
  <si>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</si>
  <si>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</si>
  <si>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</si>
  <si>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</si>
  <si>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</si>
  <si>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</si>
  <si>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</si>
  <si>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</si>
  <si>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</si>
  <si>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</si>
  <si>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</si>
  <si>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</si>
  <si>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</si>
  <si>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</si>
  <si>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</si>
  <si>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</si>
  <si>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</si>
  <si>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</si>
  <si>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</si>
  <si>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</si>
  <si>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</si>
  <si>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</si>
  <si>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</si>
  <si>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</si>
  <si>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</si>
  <si>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</si>
  <si>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</si>
  <si>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</si>
  <si>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</si>
  <si>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</si>
  <si>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</si>
  <si>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</si>
  <si>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</si>
  <si>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</si>
  <si>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</si>
  <si>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</si>
  <si>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</si>
  <si>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</si>
  <si>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</si>
  <si>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</si>
  <si>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</si>
  <si>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</si>
  <si>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</si>
  <si>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</si>
  <si>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</si>
  <si>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</si>
  <si>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</si>
  <si>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</si>
  <si>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</si>
  <si>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</si>
  <si>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</si>
  <si>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</si>
  <si>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</si>
  <si>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</si>
  <si>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</si>
  <si>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</si>
  <si>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</si>
  <si>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</si>
  <si>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</si>
  <si>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</si>
  <si>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</si>
  <si>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</si>
  <si>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</si>
  <si>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</si>
  <si>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</si>
  <si>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</si>
  <si>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</si>
  <si>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</si>
  <si>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</si>
  <si>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</si>
  <si>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</si>
  <si>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</si>
  <si>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</si>
  <si>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</si>
  <si>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</si>
  <si>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</si>
  <si>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</si>
  <si>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</si>
  <si>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</si>
  <si>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</si>
  <si>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</si>
  <si>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</si>
  <si>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</si>
  <si>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</si>
  <si>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</si>
  <si>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</si>
  <si>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</si>
  <si>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</si>
  <si>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</si>
  <si>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</si>
  <si>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</si>
  <si>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</si>
  <si>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</si>
  <si>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</si>
  <si>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</si>
  <si>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</si>
  <si>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</si>
  <si>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</si>
  <si>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</si>
  <si>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</si>
  <si>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</si>
  <si>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</si>
  <si>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</si>
  <si>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</si>
  <si>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</si>
  <si>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</si>
  <si>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</si>
  <si>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</si>
  <si>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</si>
  <si>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</si>
  <si>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</si>
  <si>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</si>
  <si>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</si>
  <si>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</si>
  <si>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</si>
  <si>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</si>
  <si>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</si>
  <si>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</si>
  <si>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</si>
  <si>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</si>
  <si>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</si>
  <si>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</si>
  <si>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</si>
  <si>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</si>
  <si>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</si>
  <si>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</si>
  <si>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</si>
  <si>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</si>
  <si>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</si>
  <si>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</si>
  <si>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</si>
  <si>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</si>
  <si>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</si>
  <si>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</si>
  <si>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</si>
  <si>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</si>
  <si>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</si>
  <si>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</si>
  <si>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</si>
  <si>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</si>
  <si>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</si>
  <si>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</si>
  <si>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</si>
  <si>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</si>
  <si>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</si>
  <si>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</si>
  <si>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</si>
  <si>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</si>
  <si>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</si>
  <si>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</si>
  <si>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</si>
  <si>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</si>
  <si>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</si>
  <si>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</si>
  <si>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</si>
  <si>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</si>
  <si>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</si>
  <si>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</si>
  <si>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</si>
  <si>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</si>
  <si>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</si>
  <si>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</si>
  <si>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</si>
  <si>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</si>
  <si>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</si>
  <si>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</si>
  <si>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</si>
  <si>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</si>
  <si>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</si>
  <si>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</si>
  <si>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</si>
  <si>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</si>
  <si>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</si>
  <si>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</si>
  <si>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</si>
  <si>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</si>
  <si>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</si>
  <si>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</si>
  <si>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</si>
  <si>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</si>
  <si>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</si>
  <si>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</si>
  <si>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</si>
  <si>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</si>
  <si>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</si>
  <si>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</si>
  <si>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</si>
  <si>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</si>
  <si>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</si>
  <si>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</si>
  <si>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</si>
  <si>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</si>
  <si>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</si>
  <si>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</si>
  <si>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</si>
  <si>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</si>
  <si>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</si>
  <si>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</si>
  <si>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</si>
  <si>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</si>
  <si>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</si>
  <si>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</si>
  <si>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</si>
  <si>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</si>
  <si>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</si>
  <si>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</si>
  <si>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</si>
  <si>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</si>
  <si>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</si>
  <si>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</si>
  <si>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</si>
  <si>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</si>
  <si>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</si>
  <si>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</si>
  <si>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</si>
  <si>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</si>
  <si>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</si>
  <si>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</si>
  <si>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</si>
  <si>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</si>
  <si>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</si>
  <si>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</si>
  <si>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</si>
  <si>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</si>
  <si>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</si>
  <si>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</si>
  <si>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</si>
  <si>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</si>
  <si>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</si>
  <si>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</si>
  <si>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</si>
  <si>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</si>
  <si>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</si>
  <si>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</si>
  <si>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</si>
  <si>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</si>
  <si>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</si>
  <si>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</si>
  <si>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</si>
  <si>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</si>
  <si>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</si>
  <si>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</si>
  <si>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</si>
  <si>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</si>
  <si>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</si>
  <si>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</si>
  <si>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</si>
  <si>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</si>
  <si>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</si>
  <si>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</si>
  <si>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</si>
  <si>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</si>
  <si>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</si>
  <si>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</si>
  <si>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</si>
  <si>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</si>
  <si>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</si>
  <si>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</si>
  <si>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</si>
  <si>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</si>
  <si>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</si>
  <si>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</si>
  <si>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</si>
  <si>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</si>
  <si>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</si>
  <si>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</si>
  <si>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</si>
  <si>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</si>
  <si>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</si>
  <si>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</si>
  <si>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</si>
  <si>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</si>
  <si>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</si>
  <si>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</si>
  <si>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</si>
  <si>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</si>
  <si>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</si>
  <si>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</si>
  <si>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</si>
  <si>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</si>
  <si>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</si>
  <si>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</si>
  <si>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</si>
  <si>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</si>
  <si>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</si>
  <si>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</si>
  <si>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</si>
  <si>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</si>
  <si>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</si>
  <si>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</si>
  <si>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</si>
  <si>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</si>
  <si>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</si>
  <si>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</si>
  <si>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</si>
  <si>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</si>
  <si>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</si>
  <si>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</si>
  <si>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</si>
  <si>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</si>
  <si>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</si>
  <si>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</si>
  <si>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</si>
  <si>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</si>
  <si>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</si>
  <si>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</si>
  <si>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</si>
  <si>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</si>
  <si>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</si>
  <si>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</si>
  <si>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</si>
  <si>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</si>
  <si>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</si>
  <si>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</si>
  <si>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</si>
  <si>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</si>
  <si>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</si>
  <si>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</si>
  <si>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</si>
  <si>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</si>
  <si>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</si>
  <si>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</si>
  <si>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</si>
  <si>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</si>
  <si>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</si>
  <si>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</si>
  <si>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</si>
  <si>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</si>
  <si>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</si>
  <si>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</si>
  <si>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</si>
  <si>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</si>
  <si>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</si>
  <si>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</si>
  <si>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</si>
  <si>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</si>
  <si>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</si>
  <si>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</si>
  <si>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</si>
  <si>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</si>
  <si>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</si>
  <si>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</si>
  <si>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</si>
  <si>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</si>
  <si>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</si>
  <si>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</si>
  <si>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</si>
  <si>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</si>
  <si>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</si>
  <si>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</si>
  <si>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</si>
  <si>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</si>
  <si>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</si>
  <si>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</si>
  <si>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</si>
  <si>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</si>
  <si>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</si>
  <si>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</si>
  <si>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</si>
  <si>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</si>
  <si>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</si>
  <si>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</si>
  <si>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</si>
  <si>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</si>
  <si>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</si>
  <si>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</si>
  <si>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</si>
  <si>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</si>
  <si>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</si>
  <si>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</si>
  <si>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</si>
  <si>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</si>
  <si>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</si>
  <si>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</si>
  <si>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</si>
  <si>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</si>
  <si>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</si>
  <si>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</si>
  <si>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</si>
  <si>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</si>
  <si>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</si>
  <si>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</si>
  <si>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</si>
  <si>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</si>
  <si>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</si>
  <si>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</si>
  <si>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</si>
  <si>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</si>
  <si>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</si>
  <si>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</si>
  <si>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</si>
  <si>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</si>
  <si>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</si>
  <si>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</si>
  <si>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</si>
  <si>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</si>
  <si>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</si>
  <si>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</si>
  <si>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</si>
  <si>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</si>
  <si>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</si>
  <si>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</si>
  <si>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</si>
  <si>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</si>
  <si>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</si>
  <si>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</si>
  <si>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</si>
  <si>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</si>
  <si>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</si>
  <si>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</si>
  <si>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</si>
  <si>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</si>
  <si>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</si>
  <si>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</si>
  <si>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</si>
  <si>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</si>
  <si>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</si>
  <si>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</si>
  <si>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</si>
  <si>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</si>
  <si>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</si>
  <si>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</si>
  <si>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</si>
  <si>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</si>
  <si>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</si>
  <si>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</si>
  <si>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</si>
  <si>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</si>
  <si>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</si>
  <si>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</si>
  <si>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</si>
  <si>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</si>
  <si>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</si>
  <si>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</si>
  <si>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</si>
  <si>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</si>
  <si>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</si>
  <si>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</si>
  <si>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</si>
  <si>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</si>
  <si>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</si>
  <si>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</si>
  <si>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</si>
  <si>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</si>
  <si>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</si>
  <si>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</si>
  <si>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</si>
  <si>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</si>
  <si>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</si>
  <si>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</si>
  <si>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</si>
  <si>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</si>
  <si>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</si>
  <si>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</si>
  <si>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</si>
  <si>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</si>
  <si>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</si>
  <si>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</si>
  <si>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</si>
  <si>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</si>
  <si>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</si>
  <si>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</si>
  <si>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</si>
  <si>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</si>
  <si>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</si>
  <si>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</si>
  <si>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</si>
  <si>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</si>
  <si>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</si>
  <si>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</si>
  <si>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</si>
  <si>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</si>
  <si>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</si>
  <si>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</si>
  <si>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</si>
  <si>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</si>
  <si>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</si>
  <si>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</si>
  <si>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</si>
  <si>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</si>
  <si>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</si>
  <si>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</si>
  <si>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</si>
  <si>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</si>
  <si>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</si>
  <si>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</si>
  <si>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</si>
  <si>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</si>
  <si>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</si>
  <si>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</si>
  <si>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</si>
  <si>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</si>
  <si>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</si>
  <si>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</si>
  <si>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</si>
  <si>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</si>
  <si>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</si>
  <si>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</si>
  <si>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</si>
  <si>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</si>
  <si>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</si>
  <si>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</si>
  <si>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</si>
  <si>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</si>
  <si>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</si>
  <si>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</si>
  <si>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</si>
  <si>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</si>
  <si>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</si>
  <si>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</si>
  <si>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</si>
  <si>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</si>
  <si>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</si>
  <si>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</si>
  <si>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</si>
  <si>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</si>
  <si>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</si>
  <si>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</si>
  <si>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</si>
  <si>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</si>
  <si>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</si>
  <si>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</si>
  <si>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</si>
  <si>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</si>
  <si>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</si>
  <si>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</si>
  <si>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</si>
  <si>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</si>
  <si>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</si>
  <si>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</si>
  <si>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</si>
  <si>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</si>
  <si>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</si>
  <si>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</si>
  <si>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</si>
  <si>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</si>
  <si>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</si>
  <si>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</si>
  <si>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</si>
  <si>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</si>
  <si>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</si>
  <si>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</si>
  <si>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</si>
  <si>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</si>
  <si>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</si>
  <si>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</si>
  <si>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</si>
  <si>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</si>
  <si>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</si>
  <si>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</si>
  <si>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</si>
  <si>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</si>
  <si>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</si>
  <si>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</si>
  <si>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</si>
  <si>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</si>
  <si>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</si>
  <si>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</si>
  <si>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</si>
  <si>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</si>
  <si>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</si>
  <si>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</si>
  <si>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</si>
  <si>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</si>
  <si>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</si>
  <si>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</si>
  <si>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</si>
  <si>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</si>
  <si>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</si>
  <si>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</si>
  <si>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</si>
  <si>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</si>
  <si>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</si>
  <si>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</si>
  <si>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</si>
  <si>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</si>
  <si>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</si>
  <si>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</si>
  <si>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</si>
  <si>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</si>
  <si>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</si>
  <si>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</si>
  <si>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</si>
  <si>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</si>
  <si>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</si>
  <si>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</si>
  <si>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</si>
  <si>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</si>
  <si>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</si>
  <si>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</si>
  <si>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</si>
  <si>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</si>
  <si>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</si>
  <si>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</si>
  <si>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</si>
  <si>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</si>
  <si>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</si>
  <si>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</si>
  <si>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</si>
  <si>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</si>
  <si>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</si>
  <si>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</si>
  <si>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</si>
  <si>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</si>
  <si>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</si>
  <si>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</si>
  <si>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</si>
  <si>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</si>
  <si>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</si>
  <si>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</si>
  <si>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</si>
  <si>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</si>
  <si>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</si>
  <si>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</si>
  <si>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</si>
  <si>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</si>
  <si>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</si>
  <si>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</si>
  <si>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</si>
  <si>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</si>
  <si>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</si>
  <si>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</si>
  <si>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</si>
  <si>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</si>
  <si>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</si>
  <si>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</si>
  <si>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</si>
  <si>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</si>
  <si>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</si>
  <si>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</si>
  <si>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</si>
  <si>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</si>
  <si>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</si>
  <si>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</si>
  <si>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</si>
  <si>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</si>
  <si>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</si>
  <si>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</si>
  <si>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</si>
  <si>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</si>
  <si>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</si>
  <si>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</si>
  <si>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</si>
  <si>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</si>
  <si>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</si>
  <si>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</si>
  <si>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</si>
  <si>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</si>
  <si>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</si>
  <si>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</si>
  <si>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</si>
  <si>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</si>
  <si>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</si>
  <si>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</si>
  <si>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</si>
  <si>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</si>
  <si>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</si>
  <si>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</si>
  <si>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</si>
  <si>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</si>
  <si>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</si>
  <si>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</si>
  <si>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</si>
  <si>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</si>
  <si>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</si>
  <si>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</si>
  <si>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</si>
  <si>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</si>
  <si>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</si>
  <si>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</si>
  <si>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</si>
  <si>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Equipe acionada e deslocando</t>
  </si>
  <si>
    <t>TBA-TRO</t>
  </si>
  <si>
    <t>TBATRO</t>
  </si>
  <si>
    <t>MC1 as 07:33</t>
  </si>
  <si>
    <t xml:space="preserve">Execução de solda  </t>
  </si>
  <si>
    <t>Previsão de pronto as 10h</t>
  </si>
  <si>
    <t xml:space="preserve">Execução de solda - VIA2 </t>
  </si>
  <si>
    <t>Previsão de pronto as 9h</t>
  </si>
  <si>
    <t>Recolhimento de dormente</t>
  </si>
  <si>
    <t>Cancelado - equipamento segue avariado</t>
  </si>
  <si>
    <t>PSG-PPR</t>
  </si>
  <si>
    <t>PSGPPR</t>
  </si>
  <si>
    <t>Abastecimento e deslocamento de PSG -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</si>
  <si>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</si>
  <si>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</si>
  <si>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</si>
  <si>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</si>
  <si>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</si>
  <si>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Nivelamento</t>
  </si>
  <si>
    <t>Ligar juntas desligadas no km 211 ao 212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</si>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</sst>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K316" activePane="bottomRight" state="frozen"/>
      <selection pane="bottomRight" activeCell="BO328" sqref="BO32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390</v>
      </c>
      <c r="BN302" s="14" t="s">
        <v>411</v>
      </c>
      <c r="BO302" s="160" t="s">
        <v>518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 t="s">
        <v>368</v>
      </c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/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/>
      <c r="BI316" s="16"/>
      <c r="BJ316" s="16" t="s">
        <v>1710</v>
      </c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1095</v>
      </c>
      <c r="I318" s="168" t="s">
        <v>618</v>
      </c>
      <c r="J318" s="212">
        <v>74</v>
      </c>
      <c r="K318" s="212">
        <v>376</v>
      </c>
      <c r="L318" s="83" t="s">
        <v>11</v>
      </c>
      <c r="M318" s="199" t="s">
        <v>1711</v>
      </c>
      <c r="N318" s="199" t="s">
        <v>1712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 t="s">
        <v>377</v>
      </c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 t="s">
        <v>1713</v>
      </c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1714</v>
      </c>
      <c r="X320" s="213" t="s">
        <v>369</v>
      </c>
      <c r="Y320" s="153" t="s">
        <v>368</v>
      </c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/>
      <c r="BI320" s="16"/>
      <c r="BJ320" s="16" t="s">
        <v>1715</v>
      </c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1716</v>
      </c>
      <c r="X323" s="213" t="s">
        <v>369</v>
      </c>
      <c r="Y323" s="153" t="s">
        <v>368</v>
      </c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/>
      <c r="BI323" s="16"/>
      <c r="BJ323" s="16" t="s">
        <v>1717</v>
      </c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1718</v>
      </c>
      <c r="X325" s="213" t="s">
        <v>369</v>
      </c>
      <c r="Y325" s="153" t="s">
        <v>368</v>
      </c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/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/>
      <c r="BI325" s="16"/>
      <c r="BJ325" s="16" t="s">
        <v>1710</v>
      </c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 t="s">
        <v>377</v>
      </c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1719</v>
      </c>
      <c r="BK328" s="16" t="s">
        <v>1719</v>
      </c>
      <c r="BL328" s="15"/>
      <c r="BM328" s="14" t="s">
        <v>396</v>
      </c>
      <c r="BN328" s="14" t="s">
        <v>415</v>
      </c>
      <c r="BO328" s="160" t="s">
        <v>488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1720</v>
      </c>
      <c r="N330" s="199" t="s">
        <v>1721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1722</v>
      </c>
      <c r="X330" s="213" t="s">
        <v>374</v>
      </c>
      <c r="Y330" s="153" t="s">
        <v>377</v>
      </c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1723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1724</v>
      </c>
      <c r="N331" s="199" t="s">
        <v>1725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1726</v>
      </c>
      <c r="X331" s="213" t="s">
        <v>374</v>
      </c>
      <c r="Y331" s="153" t="s">
        <v>377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1727</v>
      </c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1728</v>
      </c>
      <c r="X332" s="213" t="s">
        <v>374</v>
      </c>
      <c r="Y332" s="153" t="s">
        <v>377</v>
      </c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 t="s">
        <v>377</v>
      </c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1729</v>
      </c>
      <c r="X336" s="213" t="s">
        <v>374</v>
      </c>
      <c r="Y336" s="153" t="s">
        <v>377</v>
      </c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1730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1557</v>
      </c>
      <c r="I338" s="168" t="s">
        <v>1058</v>
      </c>
      <c r="J338" s="212">
        <v>78</v>
      </c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374</v>
      </c>
      <c r="Y338" s="153" t="s">
        <v>377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ZIQ</v>
      </c>
      <c r="AL338" s="279" t="str">
        <f>IF(BS_CONTROLE[[#This Row],[Local - Encerramento]]=0, "-", BS_CONTROLE[[#This Row],[Local - Encerramento]])</f>
        <v>ZTP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>
        <f>IF(BS_CONTROLE[[#This Row],[SUB]]=0, "-", BS_CONTROLE[[#This Row],[SUB]])</f>
        <v>78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7 BK32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1731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1732</v>
      </c>
      <c r="E3" s="316" t="s">
        <v>1733</v>
      </c>
      <c r="F3" s="316" t="s">
        <v>1734</v>
      </c>
      <c r="G3" s="316" t="s">
        <v>1735</v>
      </c>
      <c r="H3" s="316" t="s">
        <v>1736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1737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1738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1739</v>
      </c>
      <c r="W1" s="397"/>
      <c r="X1" s="397"/>
      <c r="Y1" s="103"/>
    </row>
    <row r="2" spans="1:25" s="100" customFormat="1" ht="11.25" customHeight="1">
      <c r="A2" s="104" t="s">
        <v>1740</v>
      </c>
      <c r="B2" s="104" t="s">
        <v>1741</v>
      </c>
      <c r="C2" s="104" t="s">
        <v>7</v>
      </c>
      <c r="D2" s="105" t="s">
        <v>1177</v>
      </c>
      <c r="E2" s="105" t="s">
        <v>1178</v>
      </c>
      <c r="F2" s="105" t="s">
        <v>1742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1743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ZIQ</v>
      </c>
      <c r="J335" s="109" t="str">
        <f>IF(FN_MC!I338="","*",FN_MC!I338)</f>
        <v>ZTP</v>
      </c>
      <c r="K335" s="109" t="str">
        <f>IF(FN_MC!M338="","*",FN_MC!M338)</f>
        <v>-</v>
      </c>
      <c r="L335" s="328" t="str">
        <f>IF(FN_MC!N338="","*",FN_MC!N338)</f>
        <v>-</v>
      </c>
      <c r="M335" s="110">
        <f>IF(FN_MC!J338="","*",FN_MC!J338)</f>
        <v>78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1744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1745</v>
      </c>
      <c r="C2" s="95" t="s">
        <v>1162</v>
      </c>
      <c r="D2" s="95" t="s">
        <v>1164</v>
      </c>
      <c r="E2" s="95" t="s">
        <v>1746</v>
      </c>
      <c r="F2" s="95" t="s">
        <v>1747</v>
      </c>
      <c r="G2" s="95" t="s">
        <v>1748</v>
      </c>
      <c r="H2" s="95" t="s">
        <v>1749</v>
      </c>
      <c r="I2" s="95" t="s">
        <v>1750</v>
      </c>
      <c r="J2" s="95" t="s">
        <v>1751</v>
      </c>
      <c r="K2" s="130" t="s">
        <v>1752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ZIQ</v>
      </c>
      <c r="F335" s="136" t="str">
        <f>IF(FN_MC!M338="","*",FN_MC!M338)</f>
        <v>-</v>
      </c>
      <c r="G335" s="120" t="str">
        <f>IF(FN_MC!I338="","*",FN_MC!I338)</f>
        <v>ZTP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1753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1754</v>
      </c>
      <c r="C4" s="321" t="s">
        <v>1755</v>
      </c>
      <c r="D4" s="321" t="s">
        <v>1756</v>
      </c>
      <c r="E4" s="321" t="s">
        <v>1757</v>
      </c>
      <c r="F4" s="321" t="s">
        <v>545</v>
      </c>
      <c r="G4" s="321" t="s">
        <v>1758</v>
      </c>
      <c r="H4" s="187"/>
    </row>
    <row r="5" spans="1:8" ht="43.5">
      <c r="A5" s="187"/>
      <c r="B5" s="322" t="s">
        <v>1759</v>
      </c>
      <c r="C5" s="322">
        <v>309525</v>
      </c>
      <c r="D5" s="322" t="s">
        <v>1760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1761</v>
      </c>
      <c r="C6" s="322">
        <v>256875</v>
      </c>
      <c r="D6" s="322" t="s">
        <v>1762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1763</v>
      </c>
      <c r="C7" s="322">
        <v>257278</v>
      </c>
      <c r="D7" s="322" t="s">
        <v>1764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1765</v>
      </c>
      <c r="C8" s="322">
        <v>261794</v>
      </c>
      <c r="D8" s="322" t="s">
        <v>1766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1767</v>
      </c>
      <c r="C9" s="322">
        <v>257033</v>
      </c>
      <c r="D9" s="322" t="s">
        <v>1768</v>
      </c>
      <c r="E9" s="322" t="s">
        <v>240</v>
      </c>
      <c r="F9" s="322" t="s">
        <v>732</v>
      </c>
      <c r="G9" s="322" t="s">
        <v>1769</v>
      </c>
      <c r="H9" s="187"/>
    </row>
    <row r="10" spans="1:8" ht="43.5">
      <c r="A10" s="187"/>
      <c r="B10" s="322" t="s">
        <v>1770</v>
      </c>
      <c r="C10" s="322">
        <v>396578</v>
      </c>
      <c r="D10" s="322" t="s">
        <v>1771</v>
      </c>
      <c r="E10" s="322" t="s">
        <v>240</v>
      </c>
      <c r="F10" s="322" t="s">
        <v>732</v>
      </c>
      <c r="G10" s="322" t="s">
        <v>1769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1772</v>
      </c>
      <c r="D5" s="401"/>
      <c r="E5" s="401"/>
      <c r="F5" s="401"/>
      <c r="G5" s="401"/>
      <c r="H5" s="401"/>
      <c r="I5" s="401"/>
      <c r="J5" s="402"/>
      <c r="K5" s="403" t="s">
        <v>1773</v>
      </c>
      <c r="L5" s="404"/>
      <c r="M5" s="404"/>
      <c r="N5" s="404"/>
      <c r="O5" s="405" t="s">
        <v>1774</v>
      </c>
      <c r="P5" s="406"/>
      <c r="Q5" s="407"/>
    </row>
    <row r="6" spans="1:17" s="93" customFormat="1" ht="15.75" customHeight="1">
      <c r="A6" s="87" t="s">
        <v>1742</v>
      </c>
      <c r="B6" s="94" t="s">
        <v>1741</v>
      </c>
      <c r="C6" s="95" t="s">
        <v>1177</v>
      </c>
      <c r="D6" s="96" t="s">
        <v>1178</v>
      </c>
      <c r="E6" s="95" t="s">
        <v>1775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1776</v>
      </c>
      <c r="M6" s="138" t="s">
        <v>30</v>
      </c>
      <c r="N6" s="139" t="s">
        <v>1172</v>
      </c>
      <c r="O6" s="241" t="s">
        <v>1215</v>
      </c>
      <c r="P6" s="152"/>
      <c r="Q6" s="188" t="s">
        <v>1777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 t="str">
        <f>IF(FN_MC!BH316="","*",FN_MC!BH316)</f>
        <v>*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 t="str">
        <f>IF(FN_MC!BH320="","*",FN_MC!BH320)</f>
        <v>*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 t="str">
        <f>IF(FN_MC!BH323="","*",FN_MC!BH323)</f>
        <v>*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 t="str">
        <f>IF(FN_MC!BH330="","*",FN_MC!BH330)</f>
        <v>*</v>
      </c>
      <c r="P416" s="90"/>
      <c r="Q416" s="144" t="str">
        <f>IF($A$2=1,IF(FN_MC!BJ330="","*",FN_MC!BJ330),IF(FN_MC!BK330="","*",FN_MC!BK330))</f>
        <v>*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 t="str">
        <f>IF(FN_MC!BH332="","*",FN_MC!BH332)</f>
        <v>*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E41</v>
      </c>
      <c r="F424" s="99" t="str">
        <f>IF(FN_MC!H338="","*",FN_MC!H338)</f>
        <v>ZIQ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ZIQ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1777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2026-01-21T10:59:36Z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