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75" documentId="8_{B6337239-1A00-434D-AAD0-422EA1FEB5AE}" xr6:coauthVersionLast="47" xr6:coauthVersionMax="47" xr10:uidLastSave="{B89B264A-5737-40DB-821B-C3D37A773BA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5" i="1" l="1"/>
  <c r="C135" i="1"/>
  <c r="G135" i="1"/>
  <c r="M135" i="1" a="1"/>
  <c r="M135" i="1"/>
  <c r="N135" i="1" a="1"/>
  <c r="N135" i="1"/>
  <c r="R135" i="1"/>
  <c r="S135" i="1" a="1"/>
  <c r="S135" i="1"/>
  <c r="T135" i="1" a="1"/>
  <c r="T135" i="1"/>
  <c r="U135" i="1"/>
  <c r="AI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/>
  <c r="BF135" i="1"/>
  <c r="BR135" i="1"/>
  <c r="BS135" i="1"/>
  <c r="A134" i="1"/>
  <c r="C134" i="1"/>
  <c r="G134" i="1"/>
  <c r="M134" i="1" a="1"/>
  <c r="M134" i="1"/>
  <c r="N134" i="1" a="1"/>
  <c r="N134" i="1"/>
  <c r="R134" i="1"/>
  <c r="S134" i="1" a="1"/>
  <c r="S134" i="1"/>
  <c r="T134" i="1" a="1"/>
  <c r="T134" i="1"/>
  <c r="U134" i="1"/>
  <c r="AI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/>
  <c r="BF134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A150" i="1"/>
  <c r="N136" i="1" a="1"/>
  <c r="N136" i="1"/>
  <c r="M136" i="1" a="1"/>
  <c r="M136" i="1"/>
  <c r="M133" i="1" a="1"/>
  <c r="M133" i="1"/>
  <c r="M137" i="1" a="1"/>
  <c r="M137" i="1"/>
  <c r="M138" i="1" a="1"/>
  <c r="M138" i="1"/>
  <c r="N133" i="1" a="1"/>
  <c r="N133" i="1"/>
  <c r="N137" i="1" a="1"/>
  <c r="N137" i="1"/>
  <c r="N138" i="1" a="1"/>
  <c r="N138" i="1"/>
  <c r="N139" i="1" a="1"/>
  <c r="N139" i="1"/>
  <c r="N140" i="1" a="1"/>
  <c r="N140" i="1"/>
  <c r="N131" i="1" a="1"/>
  <c r="N131" i="1"/>
  <c r="M131" i="1" a="1"/>
  <c r="M131" i="1"/>
  <c r="A144" i="1"/>
  <c r="N119" i="1" a="1"/>
  <c r="N119" i="1"/>
  <c r="H118" i="1" a="1"/>
  <c r="H118" i="1"/>
  <c r="N118" i="1" a="1"/>
  <c r="N118" i="1"/>
  <c r="AY124" i="1"/>
  <c r="AJ124" i="1"/>
  <c r="G124" i="1"/>
  <c r="A124" i="1"/>
  <c r="G123" i="16"/>
  <c r="E123" i="11"/>
  <c r="D119" i="13"/>
  <c r="H122" i="1" a="1"/>
  <c r="H122" i="1"/>
  <c r="AY115" i="1"/>
  <c r="G115" i="1"/>
  <c r="A115" i="1"/>
  <c r="G114" i="16"/>
  <c r="E114" i="11"/>
  <c r="D110" i="13"/>
  <c r="T107" i="1" a="1"/>
  <c r="T107" i="1"/>
  <c r="S107" i="1" a="1"/>
  <c r="S107" i="1"/>
  <c r="N107" i="1" a="1"/>
  <c r="N107" i="1"/>
  <c r="M107" i="1" a="1"/>
  <c r="M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5" i="1"/>
  <c r="AY126" i="1"/>
  <c r="AY127" i="1"/>
  <c r="AY128" i="1"/>
  <c r="AY129" i="1"/>
  <c r="AY130" i="1"/>
  <c r="AY131" i="1"/>
  <c r="AY133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3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L106" i="16"/>
  <c r="R107" i="1"/>
  <c r="R106" i="16" s="1"/>
  <c r="D106" i="16"/>
  <c r="E106" i="16"/>
  <c r="AI107" i="1"/>
  <c r="BB107" i="1" s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L111" i="16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L117" i="16"/>
  <c r="R118" i="1"/>
  <c r="S118" i="1" a="1"/>
  <c r="S118" i="1" s="1"/>
  <c r="D117" i="16" s="1"/>
  <c r="T118" i="1" a="1"/>
  <c r="T118" i="1" s="1"/>
  <c r="E117" i="16" s="1"/>
  <c r="AI118" i="1"/>
  <c r="BB118" i="1" s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L118" i="16"/>
  <c r="R119" i="1"/>
  <c r="S119" i="1" a="1"/>
  <c r="S119" i="1" s="1"/>
  <c r="D118" i="16" s="1"/>
  <c r="T119" i="1" a="1"/>
  <c r="T119" i="1" s="1"/>
  <c r="E118" i="16" s="1"/>
  <c r="AI119" i="1"/>
  <c r="BB119" i="1" s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R121" i="16" s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C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L129" i="16"/>
  <c r="R130" i="1"/>
  <c r="S130" i="1" a="1"/>
  <c r="S130" i="1" s="1"/>
  <c r="D129" i="16" s="1"/>
  <c r="T130" i="1" a="1"/>
  <c r="T130" i="1" s="1"/>
  <c r="E129" i="16" s="1"/>
  <c r="AI130" i="1"/>
  <c r="BB130" i="1" s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L130" i="16"/>
  <c r="R131" i="1"/>
  <c r="S131" i="1" a="1"/>
  <c r="S131" i="1" s="1"/>
  <c r="D130" i="16" s="1"/>
  <c r="T131" i="1" a="1"/>
  <c r="T131" i="1" s="1"/>
  <c r="E130" i="16" s="1"/>
  <c r="AI131" i="1"/>
  <c r="BB131" i="1" s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L131" i="16"/>
  <c r="R131" i="16"/>
  <c r="D131" i="16"/>
  <c r="E131" i="16"/>
  <c r="K131" i="11"/>
  <c r="M131" i="11"/>
  <c r="A133" i="1"/>
  <c r="C133" i="1"/>
  <c r="G133" i="1"/>
  <c r="L132" i="16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L133" i="16"/>
  <c r="D133" i="16"/>
  <c r="E133" i="16"/>
  <c r="K133" i="11"/>
  <c r="M133" i="11"/>
  <c r="BR134" i="1"/>
  <c r="BS134" i="1"/>
  <c r="BT134" i="1"/>
  <c r="L134" i="16"/>
  <c r="D134" i="16"/>
  <c r="E134" i="16"/>
  <c r="K134" i="11"/>
  <c r="M134" i="11"/>
  <c r="A136" i="1"/>
  <c r="G136" i="1"/>
  <c r="L135" i="16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G137" i="1"/>
  <c r="L136" i="16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G138" i="1"/>
  <c r="L137" i="16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L138" i="16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L139" i="16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G150" i="1"/>
  <c r="L149" i="16"/>
  <c r="R150" i="1"/>
  <c r="R149" i="16" s="1"/>
  <c r="S150" i="1" a="1"/>
  <c r="S150" i="1" s="1"/>
  <c r="D149" i="16" s="1"/>
  <c r="T150" i="1" a="1"/>
  <c r="T150" i="1" s="1"/>
  <c r="E149" i="16" s="1"/>
  <c r="AI150" i="1"/>
  <c r="BB150" i="1" s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19" i="1" l="1"/>
  <c r="BQ135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4" i="16"/>
  <c r="AN63" i="1"/>
  <c r="AJ112" i="1"/>
  <c r="AJ107" i="1"/>
  <c r="BD85" i="1" a="1"/>
  <c r="BD85" i="1" s="1"/>
  <c r="BB83" i="1"/>
  <c r="BD82" i="1" a="1"/>
  <c r="BD82" i="1" s="1"/>
  <c r="AN70" i="1"/>
  <c r="BD68" i="1" a="1"/>
  <c r="BD68" i="1" s="1"/>
  <c r="AJ94" i="1"/>
  <c r="AN74" i="1"/>
  <c r="AN73" i="1"/>
  <c r="AN72" i="1"/>
  <c r="AN67" i="1"/>
  <c r="AJ131" i="1"/>
  <c r="AJ150" i="1"/>
  <c r="AJ126" i="1"/>
  <c r="AJ122" i="1"/>
  <c r="AJ128" i="1"/>
  <c r="AJ130" i="1"/>
  <c r="AJ96" i="1"/>
  <c r="AJ109" i="1"/>
  <c r="AJ117" i="1"/>
  <c r="AJ118" i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L83" i="11" s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N202" i="11" s="1"/>
  <c r="K202" i="16"/>
  <c r="AM160" i="1"/>
  <c r="K159" i="16"/>
  <c r="AM159" i="1"/>
  <c r="K158" i="16"/>
  <c r="AM158" i="1"/>
  <c r="L157" i="11" s="1"/>
  <c r="K157" i="16"/>
  <c r="AM157" i="1"/>
  <c r="K156" i="16"/>
  <c r="AM156" i="1"/>
  <c r="K155" i="16"/>
  <c r="AM155" i="1"/>
  <c r="L154" i="11" s="1"/>
  <c r="K154" i="16"/>
  <c r="AM154" i="1"/>
  <c r="K153" i="16"/>
  <c r="AM153" i="1"/>
  <c r="K152" i="16"/>
  <c r="AM152" i="1"/>
  <c r="L151" i="11" s="1"/>
  <c r="K151" i="16"/>
  <c r="AM151" i="1"/>
  <c r="K150" i="16"/>
  <c r="AM150" i="1"/>
  <c r="K149" i="16"/>
  <c r="AM149" i="1"/>
  <c r="L148" i="11" s="1"/>
  <c r="K148" i="16"/>
  <c r="AM148" i="1"/>
  <c r="K147" i="16"/>
  <c r="AM147" i="1"/>
  <c r="K146" i="16"/>
  <c r="AM146" i="1"/>
  <c r="L145" i="11" s="1"/>
  <c r="K145" i="16"/>
  <c r="AM145" i="1"/>
  <c r="K144" i="16"/>
  <c r="AM144" i="1"/>
  <c r="K143" i="16"/>
  <c r="AM143" i="1"/>
  <c r="L142" i="11" s="1"/>
  <c r="K142" i="16"/>
  <c r="AM142" i="1"/>
  <c r="K141" i="16"/>
  <c r="AM141" i="1"/>
  <c r="K140" i="16"/>
  <c r="AM140" i="1"/>
  <c r="L139" i="11" s="1"/>
  <c r="K139" i="16"/>
  <c r="AM139" i="1"/>
  <c r="K138" i="16"/>
  <c r="AM138" i="1"/>
  <c r="K137" i="16"/>
  <c r="AM137" i="1"/>
  <c r="L136" i="11" s="1"/>
  <c r="K136" i="16"/>
  <c r="AM136" i="1"/>
  <c r="K135" i="16"/>
  <c r="K134" i="16"/>
  <c r="K133" i="16"/>
  <c r="AM133" i="1"/>
  <c r="L132" i="11" s="1"/>
  <c r="K132" i="16"/>
  <c r="K131" i="16"/>
  <c r="AM131" i="1"/>
  <c r="L130" i="11" s="1"/>
  <c r="K130" i="16"/>
  <c r="AM130" i="1"/>
  <c r="K129" i="16"/>
  <c r="AM129" i="1"/>
  <c r="K128" i="16"/>
  <c r="AM128" i="1"/>
  <c r="L127" i="11" s="1"/>
  <c r="K127" i="16"/>
  <c r="AM127" i="1"/>
  <c r="K126" i="16"/>
  <c r="AM126" i="1"/>
  <c r="K125" i="16"/>
  <c r="AM125" i="1"/>
  <c r="L124" i="11" s="1"/>
  <c r="K124" i="16"/>
  <c r="AM124" i="1"/>
  <c r="K123" i="16"/>
  <c r="AM123" i="1"/>
  <c r="K122" i="16"/>
  <c r="AM122" i="1"/>
  <c r="L121" i="11" s="1"/>
  <c r="K121" i="16"/>
  <c r="AM121" i="1"/>
  <c r="K120" i="16"/>
  <c r="AM120" i="1"/>
  <c r="K119" i="16"/>
  <c r="AM119" i="1"/>
  <c r="L118" i="11" s="1"/>
  <c r="K118" i="16"/>
  <c r="AM118" i="1"/>
  <c r="K117" i="16"/>
  <c r="AM117" i="1"/>
  <c r="K116" i="16"/>
  <c r="AM116" i="1"/>
  <c r="L115" i="11" s="1"/>
  <c r="K115" i="16"/>
  <c r="AM115" i="1"/>
  <c r="K114" i="16"/>
  <c r="AM114" i="1"/>
  <c r="K113" i="16"/>
  <c r="AM113" i="1"/>
  <c r="L112" i="11" s="1"/>
  <c r="K112" i="16"/>
  <c r="AM112" i="1"/>
  <c r="K111" i="16"/>
  <c r="AM111" i="1"/>
  <c r="K110" i="16"/>
  <c r="AM110" i="1"/>
  <c r="L109" i="11" s="1"/>
  <c r="K109" i="16"/>
  <c r="AM109" i="1"/>
  <c r="K108" i="16"/>
  <c r="AM108" i="1"/>
  <c r="K107" i="16"/>
  <c r="AM107" i="1"/>
  <c r="L106" i="11" s="1"/>
  <c r="K106" i="16"/>
  <c r="AM106" i="1"/>
  <c r="K105" i="16"/>
  <c r="AM105" i="1"/>
  <c r="K104" i="16"/>
  <c r="AM104" i="1"/>
  <c r="L103" i="11" s="1"/>
  <c r="K103" i="16"/>
  <c r="AM103" i="1"/>
  <c r="K102" i="16"/>
  <c r="AM102" i="1"/>
  <c r="K101" i="16"/>
  <c r="AM101" i="1"/>
  <c r="L100" i="11" s="1"/>
  <c r="K100" i="16"/>
  <c r="AM100" i="1"/>
  <c r="K99" i="16"/>
  <c r="AM99" i="1"/>
  <c r="K98" i="16"/>
  <c r="AM98" i="1"/>
  <c r="L97" i="11" s="1"/>
  <c r="K97" i="16"/>
  <c r="AM97" i="1"/>
  <c r="K96" i="16"/>
  <c r="AM96" i="1"/>
  <c r="K95" i="16"/>
  <c r="AM94" i="1"/>
  <c r="L94" i="11" s="1"/>
  <c r="K94" i="16"/>
  <c r="AM93" i="1"/>
  <c r="K93" i="16"/>
  <c r="AM92" i="1"/>
  <c r="K92" i="16"/>
  <c r="AM91" i="1"/>
  <c r="L91" i="11" s="1"/>
  <c r="K91" i="16"/>
  <c r="AM90" i="1"/>
  <c r="K90" i="16"/>
  <c r="AM89" i="1"/>
  <c r="K89" i="16"/>
  <c r="AM88" i="1"/>
  <c r="L88" i="11" s="1"/>
  <c r="K88" i="16"/>
  <c r="AM87" i="1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1" i="1"/>
  <c r="BD131" i="1" a="1"/>
  <c r="BD131" i="1" s="1"/>
  <c r="AN130" i="1"/>
  <c r="AN136" i="1"/>
  <c r="AN137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3" i="16" s="1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8" i="11" l="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<sst xmlns="http://schemas.openxmlformats.org/spreadsheetml/2006/main" count="5131" uniqueCount="1476">
  <si>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</si>
  <si>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</si>
  <si>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</si>
  <si>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</si>
  <si>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</si>
  <si>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</si>
  <si>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</si>
  <si>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</si>
  <si>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</si>
  <si>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</si>
  <si>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</si>
  <si>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</si>
  <si>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</si>
  <si>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</si>
  <si>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</si>
  <si>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</si>
  <si>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</si>
  <si>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</si>
  <si>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</si>
  <si>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</si>
  <si>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</si>
  <si>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</si>
  <si>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</si>
  <si>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</si>
  <si>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</si>
  <si>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</si>
  <si>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</si>
  <si>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</si>
  <si>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</si>
  <si>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</si>
  <si>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</si>
  <si>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</si>
  <si>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</si>
  <si>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</si>
  <si>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</si>
  <si>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</si>
  <si>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</si>
  <si>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</si>
  <si>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</si>
  <si>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</si>
  <si>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</si>
  <si>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</si>
  <si>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</si>
  <si>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</si>
  <si>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</si>
  <si>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</si>
  <si>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</si>
  <si>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</si>
  <si>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</si>
  <si>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</si>
  <si>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</si>
  <si>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</si>
  <si>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</si>
  <si>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</si>
  <si>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</si>
  <si>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</si>
  <si>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</si>
  <si>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</si>
  <si>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</si>
  <si>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</si>
  <si>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</si>
  <si>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</si>
  <si>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</si>
  <si>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</si>
  <si>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</si>
  <si>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</si>
  <si>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</si>
  <si>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</si>
  <si>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</si>
  <si>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</si>
  <si>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</si>
  <si>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</si>
  <si>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</si>
  <si>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</si>
  <si>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</si>
  <si>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</si>
  <si>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</si>
  <si>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</si>
  <si>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</si>
  <si>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</si>
  <si>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</si>
  <si>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</si>
  <si>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</si>
  <si>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</si>
  <si>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</si>
  <si>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</si>
  <si>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</si>
  <si>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</si>
  <si>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</si>
  <si>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</si>
  <si>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</si>
  <si>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</si>
  <si>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</si>
  <si>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</si>
  <si>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</si>
  <si>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</si>
  <si>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</si>
  <si>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</si>
  <si>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</si>
  <si>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</si>
  <si>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</si>
  <si>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</si>
  <si>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</si>
  <si>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</si>
  <si>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</si>
  <si>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</si>
  <si>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</si>
  <si>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</si>
  <si>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</si>
  <si>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</si>
  <si>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</si>
  <si>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</si>
  <si>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</si>
  <si>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</si>
  <si>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</si>
  <si>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</si>
  <si>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</si>
  <si>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</si>
  <si>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</si>
  <si>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</si>
  <si>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</si>
  <si>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</si>
  <si>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</si>
  <si>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</si>
  <si>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</si>
  <si>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</si>
  <si>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</si>
  <si>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</si>
  <si>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</si>
  <si>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</si>
  <si>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</si>
  <si>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</si>
  <si>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</si>
  <si>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</si>
  <si>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</si>
  <si>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</si>
  <si>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</si>
  <si>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</si>
  <si>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</si>
  <si>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</si>
  <si>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</si>
  <si>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</si>
  <si>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</si>
  <si>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</si>
  <si>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</si>
  <si>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</si>
  <si>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</si>
  <si>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</si>
  <si>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</si>
  <si>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</si>
  <si>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</si>
  <si>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</si>
  <si>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</si>
  <si>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</si>
  <si>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</si>
  <si>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</si>
  <si>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</si>
  <si>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</si>
  <si>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</si>
  <si>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</si>
  <si>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</si>
  <si>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</si>
  <si>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</si>
  <si>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</si>
  <si>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</si>
  <si>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</si>
  <si>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</si>
  <si>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</si>
  <si>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</si>
  <si>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</si>
  <si>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</si>
  <si>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</si>
  <si>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</si>
  <si>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</si>
  <si>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</si>
  <si>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</si>
  <si>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</si>
  <si>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</si>
  <si>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</si>
  <si>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</si>
  <si>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</si>
  <si>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</si>
  <si>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</si>
  <si>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</si>
  <si>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</si>
  <si>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</si>
  <si>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</si>
  <si>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</si>
  <si>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</si>
  <si>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</si>
  <si>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</si>
  <si>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</si>
  <si>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</si>
  <si>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</si>
  <si>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</si>
  <si>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</si>
  <si>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</si>
  <si>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</si>
  <si>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</si>
  <si>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</si>
  <si>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</si>
  <si>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</si>
  <si>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</si>
  <si>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</si>
  <si>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</si>
  <si>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</si>
  <si>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</si>
  <si>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</si>
  <si>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</si>
  <si>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</si>
  <si>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</si>
  <si>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</si>
  <si>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</si>
  <si>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</si>
  <si>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</si>
  <si>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</si>
  <si>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</si>
  <si>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</si>
  <si>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</si>
  <si>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</si>
  <si>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</si>
  <si>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</si>
  <si>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</si>
  <si>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</si>
  <si>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</si>
  <si>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</si>
  <si>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</si>
  <si>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</si>
  <si>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</si>
  <si>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</si>
  <si>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</si>
  <si>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</si>
  <si>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</si>
  <si>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</si>
  <si>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</si>
  <si>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</si>
  <si>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</si>
  <si>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</si>
  <si>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</si>
  <si>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</si>
  <si>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</si>
  <si>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</si>
  <si>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</si>
  <si>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</si>
  <si>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</si>
  <si>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</si>
  <si>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</si>
  <si>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</si>
  <si>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</si>
  <si>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</si>
  <si>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</si>
  <si>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</si>
  <si>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</si>
  <si>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</si>
  <si>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</si>
  <si>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</si>
  <si>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</si>
  <si>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</si>
  <si>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</si>
  <si>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</si>
  <si>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</si>
  <si>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</si>
  <si>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</si>
  <si>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</si>
  <si>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</si>
  <si>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</si>
  <si>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</si>
  <si>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</si>
  <si>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</si>
  <si>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</si>
  <si>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</si>
  <si>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</si>
  <si>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</si>
  <si>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</si>
  <si>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</si>
  <si>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</si>
  <si>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</si>
  <si>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</si>
  <si>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</si>
  <si>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</si>
  <si>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</si>
  <si>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</si>
  <si>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</si>
  <si>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</si>
  <si>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</si>
  <si>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</si>
  <si>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</si>
  <si>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</si>
  <si>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</si>
  <si>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</si>
  <si>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</si>
  <si>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</si>
  <si>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</si>
  <si>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</si>
  <si>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</si>
  <si>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</si>
  <si>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</si>
  <si>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</si>
  <si>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</si>
  <si>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</si>
  <si>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</si>
  <si>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</si>
  <si>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</si>
  <si>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</si>
  <si>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</si>
  <si>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</si>
  <si>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</si>
  <si>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</si>
  <si>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</si>
  <si>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</si>
  <si>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</si>
  <si>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</si>
  <si>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</si>
  <si>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</si>
  <si>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</si>
  <si>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</si>
  <si>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</si>
  <si>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</si>
  <si>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</si>
  <si>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</si>
  <si>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</si>
  <si>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</si>
  <si>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</si>
  <si>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</si>
  <si>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</si>
  <si>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</si>
  <si>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</si>
  <si>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</si>
  <si>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</si>
  <si>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</si>
  <si>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</si>
  <si>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</si>
  <si>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</si>
  <si>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</si>
  <si>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</si>
  <si>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</si>
  <si>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</si>
  <si>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</si>
  <si>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</si>
  <si>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</si>
  <si>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</si>
  <si>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</si>
  <si>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</si>
  <si>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</si>
  <si>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</si>
  <si>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</si>
  <si>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</si>
  <si>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</si>
  <si>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</si>
  <si>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</si>
  <si>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</si>
  <si>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</si>
  <si>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</si>
  <si>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</si>
  <si>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</si>
  <si>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</si>
  <si>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</si>
  <si>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</si>
  <si>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</si>
  <si>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</si>
  <si>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</si>
  <si>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</si>
  <si>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</si>
  <si>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</si>
  <si>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</si>
  <si>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</si>
  <si>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</si>
  <si>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</si>
  <si>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</si>
  <si>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</si>
  <si>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</si>
  <si>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</si>
  <si>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</si>
  <si>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</si>
  <si>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</si>
  <si>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</si>
  <si>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</si>
  <si>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</si>
  <si>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</si>
  <si>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</si>
  <si>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</si>
  <si>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</si>
  <si>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</si>
  <si>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</si>
  <si>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</si>
  <si>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</si>
  <si>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</si>
  <si>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</si>
  <si>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</si>
  <si>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</si>
  <si>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</si>
  <si>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</si>
  <si>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</si>
  <si>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</si>
  <si>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</si>
  <si>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</si>
  <si>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</si>
  <si>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</si>
  <si>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</si>
  <si>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</si>
  <si>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</si>
  <si>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</si>
  <si>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</si>
  <si>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</si>
  <si>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</si>
  <si>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</si>
  <si>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</si>
  <si>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</si>
  <si>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</si>
  <si>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</si>
  <si>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</si>
  <si>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</si>
  <si>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</si>
  <si>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</si>
  <si>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</si>
  <si>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</si>
  <si>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</si>
  <si>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</si>
  <si>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</si>
  <si>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</si>
  <si>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</si>
  <si>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</si>
  <si>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</si>
  <si>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</si>
  <si>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</si>
  <si>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</si>
  <si>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</si>
  <si>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</si>
  <si>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</si>
  <si>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</si>
  <si>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</si>
  <si>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</si>
  <si>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</si>
  <si>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</si>
  <si>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</si>
  <si>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</si>
  <si>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</si>
  <si>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</si>
  <si>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</si>
  <si>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</si>
  <si>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</si>
  <si>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</si>
  <si>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</si>
  <si>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</si>
  <si>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</si>
  <si>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</si>
  <si>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</si>
  <si>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</si>
  <si>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</si>
  <si>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</si>
  <si>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</si>
  <si>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</si>
  <si>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</si>
  <si>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</si>
  <si>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</si>
  <si>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</si>
  <si>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</si>
  <si>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</si>
  <si>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</si>
  <si>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</si>
  <si>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</si>
  <si>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</si>
  <si>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</si>
  <si>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</si>
  <si>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</si>
  <si>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</si>
  <si>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</si>
  <si>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</si>
  <si>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</si>
  <si>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</si>
  <si>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</si>
  <si>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</si>
  <si>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</si>
  <si>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</si>
  <si>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</si>
  <si>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</si>
  <si>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</si>
  <si>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</si>
  <si>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</si>
  <si>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</si>
  <si>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</si>
  <si>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</si>
  <si>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</si>
  <si>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</si>
  <si>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</si>
  <si>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</si>
  <si>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</si>
  <si>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</si>
  <si>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</si>
  <si>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</si>
  <si>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</si>
  <si>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</si>
  <si>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</si>
  <si>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</si>
  <si>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</si>
  <si>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</si>
  <si>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</si>
  <si>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</si>
  <si>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</si>
  <si>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</si>
  <si>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</si>
  <si>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</si>
  <si>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</si>
  <si>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</si>
  <si>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</si>
  <si>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</si>
  <si>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</si>
  <si>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</si>
  <si>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</si>
  <si>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</si>
  <si>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</si>
  <si>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</si>
  <si>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</si>
  <si>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</si>
  <si>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</si>
  <si>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</si>
  <si>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</si>
  <si>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</si>
  <si>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</si>
  <si>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</si>
  <si>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</si>
  <si>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</si>
  <si>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</si>
  <si>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</si>
  <si>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</si>
  <si>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</si>
  <si>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</si>
  <si>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</si>
  <si>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</si>
  <si>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</si>
  <si>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</si>
  <si>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</si>
  <si>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</si>
  <si>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</si>
  <si>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</si>
  <si>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</si>
  <si>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</si>
  <si>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</si>
  <si>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</si>
  <si>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</si>
  <si>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</si>
  <si>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</si>
  <si>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</si>
  <si>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</si>
  <si>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</si>
  <si>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</si>
  <si>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</si>
  <si>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</si>
  <si>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</si>
  <si>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</si>
  <si>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</si>
  <si>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</si>
  <si>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</si>
  <si>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</si>
  <si>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</si>
  <si>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</si>
  <si>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</si>
  <si>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</si>
  <si>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</si>
  <si>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</si>
  <si>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</si>
  <si>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</si>
  <si>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</si>
  <si>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</si>
  <si>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</si>
  <si>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</si>
  <si>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</si>
  <si>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</si>
  <si>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</si>
  <si>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</si>
  <si>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</si>
  <si>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</si>
  <si>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</si>
  <si>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</si>
  <si>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</si>
  <si>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</si>
  <si>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</si>
  <si>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</si>
  <si>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</si>
  <si>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</si>
  <si>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</si>
  <si>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</si>
  <si>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</si>
  <si>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</si>
  <si>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</si>
  <si>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</si>
  <si>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</si>
  <si>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</si>
  <si>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</si>
  <si>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</si>
  <si>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</si>
  <si>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</si>
  <si>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</si>
  <si>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</si>
  <si>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</si>
  <si>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</si>
  <si>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</si>
  <si>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</si>
  <si>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</si>
  <si>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</si>
  <si>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</si>
  <si>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</si>
  <si>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</si>
  <si>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</si>
  <si>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</si>
  <si>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</si>
  <si>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</si>
  <si>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</si>
  <si>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</si>
  <si>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</si>
  <si>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</si>
  <si>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</si>
  <si>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</si>
  <si>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</si>
  <si>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</si>
  <si>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</si>
  <si>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</si>
  <si>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</si>
  <si>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</si>
  <si>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</si>
  <si>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</si>
  <si>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</si>
  <si>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</si>
  <si>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</si>
  <si>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</si>
  <si>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</si>
  <si>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</si>
  <si>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</si>
  <si>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</si>
  <si>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</si>
  <si>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</si>
  <si>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</si>
  <si>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</si>
  <si>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</si>
  <si>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</si>
  <si>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</si>
  <si>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</si>
  <si>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</si>
  <si>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</si>
  <si>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</si>
  <si>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</si>
  <si>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</si>
  <si>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</si>
  <si>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</si>
  <si>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</si>
  <si>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</si>
  <si>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</si>
  <si>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</si>
  <si>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</si>
  <si>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</si>
  <si>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</si>
  <si>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</si>
  <si>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</si>
  <si>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</si>
  <si>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</si>
  <si>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</si>
  <si>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</si>
  <si>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</si>
  <si>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</si>
  <si>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</si>
  <si>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</si>
  <si>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</si>
  <si>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</si>
  <si>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</si>
  <si>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</si>
  <si>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</si>
  <si>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</si>
  <si>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</si>
  <si>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</si>
  <si>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</si>
  <si>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</si>
  <si>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</si>
  <si>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</si>
  <si>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</si>
  <si>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</si>
  <si>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</si>
  <si>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</si>
  <si>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</si>
  <si>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</si>
  <si>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</si>
  <si>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</si>
  <si>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</si>
  <si>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</si>
  <si>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</si>
  <si>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</si>
  <si>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</si>
  <si>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</si>
  <si>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</si>
  <si>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</si>
  <si>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</si>
  <si>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</si>
  <si>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</si>
  <si>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</si>
  <si>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</si>
  <si>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</si>
  <si>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</si>
  <si>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</si>
  <si>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</si>
  <si>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</si>
  <si>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</si>
  <si>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</si>
  <si>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</si>
  <si>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</si>
  <si>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</si>
  <si>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</si>
  <si>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</si>
  <si>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</si>
  <si>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</si>
  <si>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</si>
  <si>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</si>
  <si>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</si>
  <si>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</si>
  <si>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</si>
  <si>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</si>
  <si>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</si>
  <si>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</si>
  <si>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</si>
  <si>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</si>
  <si>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</si>
  <si>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</si>
  <si>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</si>
  <si>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</si>
  <si>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</si>
  <si>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</si>
  <si>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</si>
  <si>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</si>
  <si>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</si>
  <si>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</si>
  <si>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</si>
  <si>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</si>
  <si>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</si>
  <si>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</si>
  <si>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</si>
  <si>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</si>
  <si>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</si>
  <si>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</si>
  <si>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</si>
  <si>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</si>
  <si>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</si>
  <si>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</si>
  <si>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</si>
  <si>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</si>
  <si>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</si>
  <si>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</si>
  <si>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</si>
  <si>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</si>
  <si>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</si>
  <si>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</si>
  <si>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</si>
  <si>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</si>
  <si>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</si>
  <si>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</si>
  <si>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</si>
  <si>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</si>
  <si>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</si>
  <si>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</si>
  <si>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</si>
  <si>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</si>
  <si>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</si>
  <si>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</si>
  <si>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</si>
  <si>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</si>
  <si>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</si>
  <si>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</si>
  <si>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</si>
  <si>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</si>
  <si>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</si>
  <si>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</si>
  <si>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</si>
  <si>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</si>
  <si>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</si>
  <si>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</si>
  <si>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</si>
  <si>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</si>
  <si>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</si>
  <si>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</si>
  <si>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</si>
  <si>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</si>
  <si>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</si>
  <si>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</si>
  <si>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</si>
  <si>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</si>
  <si>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</si>
  <si>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</si>
  <si>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</si>
  <si>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</si>
  <si>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</si>
  <si>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</si>
  <si>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</si>
  <si>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</si>
  <si>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</si>
  <si>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</si>
  <si>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</si>
  <si>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</si>
  <si>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</si>
  <si>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</si>
  <si>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</si>
  <si>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</si>
  <si>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</si>
  <si>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</si>
  <si>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</si>
  <si>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</si>
  <si>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</si>
  <si>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</si>
  <si>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</si>
  <si>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</si>
  <si>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</si>
  <si>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</si>
  <si>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</si>
  <si>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</si>
  <si>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</si>
  <si>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</si>
  <si>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</si>
  <si>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</si>
  <si>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</si>
  <si>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</si>
  <si>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</si>
  <si>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</si>
  <si>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</si>
  <si>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</si>
  <si>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</si>
  <si>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</si>
  <si>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</si>
  <si>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</si>
  <si>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</si>
  <si>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</si>
  <si>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</si>
  <si>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</si>
  <si>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</si>
  <si>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</si>
  <si>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</si>
  <si>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</si>
  <si>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</si>
  <si>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</si>
  <si>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</si>
  <si>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</si>
  <si>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</si>
  <si>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</si>
  <si>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</si>
  <si>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</si>
  <si>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</si>
  <si>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</si>
  <si>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</si>
  <si>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</si>
  <si>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</si>
  <si>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</si>
  <si>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</si>
  <si>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</si>
  <si>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</si>
  <si>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</si>
  <si>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</si>
  <si>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</si>
  <si>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</si>
  <si>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</si>
  <si>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</si>
  <si>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</si>
  <si>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</si>
  <si>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</si>
  <si>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</si>
  <si>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</si>
  <si>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</si>
  <si>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</si>
  <si>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</si>
  <si>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</si>
  <si>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</si>
  <si>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</si>
  <si>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</si>
  <si>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</si>
  <si>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</si>
  <si>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</si>
  <si>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</si>
  <si>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</si>
  <si>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</si>
  <si>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</si>
  <si>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</si>
  <si>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</si>
  <si>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</si>
  <si>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</si>
  <si>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</si>
  <si>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</si>
  <si>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</si>
  <si>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</si>
  <si>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</si>
  <si>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</si>
  <si>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</si>
  <si>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</si>
  <si>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</si>
  <si>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</si>
  <si>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</si>
  <si>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</si>
  <si>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</si>
  <si>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</si>
  <si>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</si>
  <si>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</si>
  <si>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</si>
  <si>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</si>
  <si>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</si>
  <si>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</si>
  <si>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</si>
  <si>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</si>
  <si>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</si>
  <si>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</si>
  <si>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</si>
  <si>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</si>
  <si>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</si>
  <si>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</si>
  <si>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</si>
  <si>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</si>
  <si>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</si>
  <si>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</si>
  <si>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</si>
  <si>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</si>
  <si>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</si>
  <si>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</si>
  <si>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</si>
  <si>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</si>
  <si>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</si>
  <si>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</si>
  <si>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</si>
  <si>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</si>
  <si>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</si>
  <si>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</si>
  <si>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</si>
  <si>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</si>
  <si>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</si>
  <si>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</si>
  <si>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</si>
  <si>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</si>
  <si>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</si>
  <si>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</si>
  <si>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</si>
  <si>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</si>
  <si>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</si>
  <si>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</si>
  <si>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</si>
  <si>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</si>
  <si>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</si>
  <si>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</si>
  <si>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</si>
  <si>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</si>
  <si>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</si>
  <si>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</si>
  <si>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</si>
  <si>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</si>
  <si>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</si>
  <si>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</si>
  <si>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</si>
  <si>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</si>
  <si>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</si>
  <si>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</si>
  <si>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</si>
  <si>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</si>
  <si>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</si>
  <si>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</si>
  <si>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</si>
  <si>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</si>
  <si>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</si>
  <si>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</si>
  <si>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</si>
  <si>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</si>
  <si>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</si>
  <si>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</si>
  <si>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</si>
  <si>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</si>
  <si>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</si>
  <si>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</si>
  <si>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</si>
  <si>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</si>
  <si>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</si>
  <si>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</si>
  <si>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</si>
  <si>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</si>
  <si>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</si>
  <si>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</si>
  <si>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</si>
  <si>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</si>
  <si>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</si>
  <si>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</si>
  <si>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</si>
  <si>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</si>
  <si>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</si>
  <si>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</si>
  <si>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</si>
  <si>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</si>
  <si>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</si>
  <si>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</si>
  <si>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</si>
  <si>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</si>
  <si>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</si>
  <si>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</si>
  <si>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</si>
  <si>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</si>
  <si>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</si>
  <si>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</si>
  <si>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</si>
  <si>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</si>
  <si>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</si>
  <si>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</si>
  <si>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</si>
  <si>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</si>
  <si>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</si>
  <si>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</si>
  <si>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</si>
  <si>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</si>
  <si>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</si>
  <si>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</si>
  <si>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</si>
  <si>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</si>
  <si>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</si>
  <si>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</si>
  <si>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</si>
  <si>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</si>
  <si>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</si>
  <si>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</si>
  <si>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</si>
  <si>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</si>
  <si>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</si>
  <si>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</si>
  <si>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</si>
  <si>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</si>
  <si>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</si>
  <si>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</si>
  <si>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</si>
  <si>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</si>
  <si>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</si>
  <si>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</si>
  <si>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</si>
  <si>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</si>
  <si>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</si>
  <si>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</si>
  <si>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</si>
  <si>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</si>
  <si>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</si>
  <si>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</si>
  <si>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</si>
  <si>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</si>
  <si>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</si>
  <si>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</si>
  <si>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</si>
  <si>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</si>
  <si>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</si>
  <si>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</si>
  <si>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</si>
  <si>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</si>
  <si>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</si>
  <si>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</si>
  <si>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</si>
  <si>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</si>
  <si>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</si>
  <si>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</si>
  <si>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</si>
  <si>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</si>
  <si>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</si>
  <si>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</si>
  <si>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</si>
  <si>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</si>
  <si>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</si>
  <si>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</si>
  <si>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</si>
  <si>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</si>
  <si>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</si>
  <si>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</si>
  <si>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</si>
  <si>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</si>
  <si>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</si>
  <si>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</si>
  <si>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</si>
  <si>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</si>
  <si>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</si>
  <si>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</si>
  <si>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</si>
  <si>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</si>
  <si>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</si>
  <si>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</si>
  <si>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</si>
  <si>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</si>
  <si>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</si>
  <si>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</si>
  <si>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</si>
  <si>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</si>
  <si>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</si>
  <si>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</si>
  <si>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</si>
  <si>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</si>
  <si>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</si>
  <si>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</si>
  <si>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</si>
  <si>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</si>
  <si>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</si>
  <si>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</si>
  <si>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</si>
  <si>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</si>
  <si>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</si>
  <si>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</si>
  <si>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</si>
  <si>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</si>
  <si>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</si>
  <si>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</si>
  <si>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</si>
  <si>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</si>
  <si>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</si>
  <si>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</si>
  <si>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</si>
  <si>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</si>
  <si>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</si>
  <si>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</si>
  <si>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</si>
  <si>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</si>
  <si>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</si>
  <si>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</si>
  <si>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</si>
  <si>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</si>
  <si>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</si>
  <si>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</si>
  <si>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</si>
  <si>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</si>
  <si>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</si>
  <si>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</si>
  <si>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</si>
  <si>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</si>
  <si>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</si>
  <si>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</si>
  <si>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</si>
  <si>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</si>
  <si>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</si>
  <si>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</si>
  <si>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</si>
  <si>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</si>
  <si>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</si>
  <si>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</si>
  <si>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</si>
  <si>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</si>
  <si>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</si>
  <si>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</si>
  <si>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</si>
  <si>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</si>
  <si>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</si>
  <si>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</si>
  <si>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</si>
  <si>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</si>
  <si>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</si>
  <si>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</si>
  <si>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</si>
  <si>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</si>
  <si>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</si>
  <si>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</si>
  <si>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</si>
  <si>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</si>
  <si>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</si>
  <si>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</si>
  <si>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</si>
  <si>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</si>
  <si>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</si>
  <si>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</si>
  <si>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</si>
  <si>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</si>
  <si>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</si>
  <si>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</si>
  <si>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</si>
  <si>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</si>
  <si>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</si>
  <si>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</si>
  <si>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</si>
  <si>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</si>
  <si>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</si>
  <si>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</si>
  <si>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</si>
  <si>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</si>
  <si>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</si>
  <si>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</si>
  <si>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</si>
  <si>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</si>
  <si>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</si>
  <si>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</si>
  <si>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</si>
  <si>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</si>
  <si>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</si>
  <si>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</si>
  <si>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</si>
  <si>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</si>
  <si>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</si>
  <si>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</si>
  <si>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</si>
  <si>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</si>
  <si>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</si>
  <si>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</si>
  <si>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</si>
  <si>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</si>
  <si>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</si>
  <si>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</si>
  <si>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</si>
  <si>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</si>
  <si>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</si>
  <si>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</si>
  <si>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</si>
  <si>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</si>
  <si>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</si>
  <si>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</si>
  <si>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</si>
  <si>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</si>
  <si>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</si>
  <si>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</si>
  <si>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</si>
  <si>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</si>
  <si>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</si>
  <si>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</si>
  <si>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</si>
  <si>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</si>
  <si>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</si>
  <si>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</si>
  <si>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</si>
  <si>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</si>
  <si>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</si>
  <si>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</si>
  <si>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</si>
  <si>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</si>
  <si>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</si>
  <si>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</si>
  <si>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</si>
  <si>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</si>
  <si>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</si>
  <si>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</si>
  <si>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</si>
  <si>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</si>
  <si>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</si>
  <si>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</si>
  <si>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</si>
  <si>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</si>
  <si>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</si>
  <si>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</si>
  <si>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</si>
  <si>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</si>
  <si>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</si>
  <si>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</si>
  <si>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</si>
  <si>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</si>
  <si>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</si>
  <si>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</si>
  <si>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</si>
  <si>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</si>
  <si>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</si>
  <si>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</si>
  <si>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</si>
  <si>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</si>
  <si>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</si>
  <si>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</si>
  <si>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</si>
  <si>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</si>
  <si>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</si>
  <si>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</si>
  <si>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</si>
  <si>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</si>
  <si>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</si>
  <si>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</si>
  <si>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</si>
  <si>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</si>
  <si>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</si>
  <si>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</si>
  <si>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</si>
  <si>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</si>
  <si>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</si>
  <si>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</si>
  <si>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</si>
  <si>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</si>
  <si>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</si>
  <si>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</si>
  <si>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</si>
  <si>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</si>
  <si>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</si>
  <si>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</si>
  <si>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</si>
  <si>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</si>
  <si>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</si>
  <si>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</si>
  <si>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</si>
  <si>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</si>
  <si>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</si>
  <si>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</si>
  <si>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</si>
  <si>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</si>
  <si>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</si>
  <si>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</si>
  <si>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</si>
  <si>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</si>
  <si>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</si>
  <si>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</si>
  <si>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</si>
  <si>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</si>
  <si>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</si>
  <si>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</si>
  <si>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</si>
  <si>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</si>
  <si>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</si>
  <si>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</si>
  <si>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</si>
  <si>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</si>
  <si>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</si>
  <si>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</si>
  <si>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</si>
  <si>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</si>
  <si>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</si>
  <si>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</si>
  <si>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</si>
  <si>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</si>
  <si>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</si>
  <si>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</si>
  <si>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</si>
  <si>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</si>
  <si>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</si>
  <si>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</si>
  <si>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</si>
  <si>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</si>
  <si>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</si>
  <si>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</si>
  <si>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</si>
  <si>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</si>
  <si>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</si>
  <si>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</si>
  <si>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</si>
  <si>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</si>
  <si>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</si>
  <si>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</si>
  <si>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</si>
  <si>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</si>
  <si>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</si>
  <si>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</si>
  <si>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</si>
  <si>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</si>
  <si>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</si>
  <si>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</si>
  <si>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</si>
  <si>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</si>
  <si>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</si>
  <si>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</si>
  <si>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</si>
  <si>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</si>
  <si>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</si>
  <si>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</si>
  <si>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</si>
  <si>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</si>
  <si>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</si>
  <si>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</si>
  <si>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</si>
  <si>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</si>
  <si>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</si>
  <si>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</si>
  <si>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</si>
  <si>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</si>
  <si>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</si>
  <si>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</si>
  <si>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</si>
  <si>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</si>
  <si>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</si>
  <si>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</si>
  <si>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</si>
  <si>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</si>
  <si>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</si>
  <si>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</si>
  <si>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</si>
  <si>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</si>
  <si>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</si>
  <si>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</si>
  <si>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</si>
  <si>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</si>
  <si>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</si>
  <si>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</si>
  <si>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</si>
  <si>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</si>
  <si>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</si>
  <si>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</si>
  <si>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</si>
  <si>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</si>
  <si>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</si>
  <si>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</si>
  <si>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</si>
  <si>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</si>
  <si>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</si>
  <si>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</si>
  <si>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</si>
  <si>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</si>
  <si>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</si>
  <si>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</si>
  <si>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</si>
  <si>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</si>
  <si>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</si>
  <si>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</si>
  <si>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</si>
  <si>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</si>
  <si>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</si>
  <si>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</si>
  <si>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</si>
  <si>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</si>
  <si>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</si>
  <si>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</si>
  <si>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</si>
  <si>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</si>
  <si>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</si>
  <si>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</si>
  <si>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</si>
  <si>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</si>
  <si>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</si>
  <si>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</si>
  <si>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</si>
  <si>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</si>
  <si>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</si>
  <si>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</si>
  <si>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</si>
  <si>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</si>
  <si>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</si>
  <si>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</si>
  <si>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</si>
  <si>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</si>
  <si>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</si>
  <si>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</si>
  <si>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</si>
  <si>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</si>
  <si>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</si>
  <si>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</si>
  <si>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</si>
  <si>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</si>
  <si>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</si>
  <si>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>TIN-TCS</t>
  </si>
  <si>
    <t>74/093761-094842cv  8 barras</t>
  </si>
  <si>
    <t>TCS-TOM</t>
  </si>
  <si>
    <t>TCSTOM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</si>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</sst>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G1" activePane="topRight" state="frozen"/>
      <selection pane="topRight" activeCell="H88" sqref="H88:I8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746</v>
      </c>
      <c r="I85" s="135" t="s">
        <v>746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373</v>
      </c>
      <c r="Y85" s="129" t="s">
        <v>372</v>
      </c>
      <c r="Z85" s="129"/>
      <c r="AA85" s="71">
        <v>1</v>
      </c>
      <c r="AB85" s="59" t="s">
        <v>370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378</v>
      </c>
      <c r="Y86" s="129" t="s">
        <v>381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709</v>
      </c>
      <c r="I88" s="135" t="s">
        <v>709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378</v>
      </c>
      <c r="Y88" s="129" t="s">
        <v>381</v>
      </c>
      <c r="Z88" s="129"/>
      <c r="AA88" s="71" t="s">
        <v>1375</v>
      </c>
      <c r="AB88" s="59" t="s">
        <v>370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664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378</v>
      </c>
      <c r="Y91" s="129" t="s">
        <v>381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664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378</v>
      </c>
      <c r="Y92" s="129" t="s">
        <v>381</v>
      </c>
      <c r="Z92" s="129"/>
      <c r="AA92" s="71"/>
      <c r="AB92" s="59"/>
      <c r="AC92" s="59"/>
      <c r="AD92" s="135" t="s">
        <v>11</v>
      </c>
      <c r="AE92" s="71" t="s">
        <v>11</v>
      </c>
      <c r="AF92" s="71" t="s">
        <v>11</v>
      </c>
      <c r="AG92" s="71" t="s">
        <v>11</v>
      </c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637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378</v>
      </c>
      <c r="Y94" s="129" t="s">
        <v>381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623</v>
      </c>
      <c r="I96" s="135" t="s">
        <v>623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373</v>
      </c>
      <c r="Y96" s="129" t="s">
        <v>372</v>
      </c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6248</v>
      </c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617</v>
      </c>
      <c r="I97" s="135" t="s">
        <v>617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600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378</v>
      </c>
      <c r="Y97" s="129" t="s">
        <v>381</v>
      </c>
      <c r="Z97" s="129"/>
      <c r="AA97" s="71">
        <v>1</v>
      </c>
      <c r="AB97" s="59" t="s">
        <v>370</v>
      </c>
      <c r="AC97" s="59"/>
      <c r="AD97" s="135">
        <v>0.29166666666666669</v>
      </c>
      <c r="AE97" s="71">
        <v>6066</v>
      </c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597</v>
      </c>
      <c r="I98" s="135" t="s">
        <v>597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378</v>
      </c>
      <c r="Y98" s="129" t="s">
        <v>381</v>
      </c>
      <c r="Z98" s="129"/>
      <c r="AA98" s="71">
        <v>2</v>
      </c>
      <c r="AB98" s="59" t="s">
        <v>375</v>
      </c>
      <c r="AC98" s="59"/>
      <c r="AD98" s="135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575</v>
      </c>
      <c r="I99" s="135" t="s">
        <v>621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378</v>
      </c>
      <c r="Y99" s="129" t="s">
        <v>381</v>
      </c>
      <c r="Z99" s="129"/>
      <c r="AA99" s="71">
        <v>1</v>
      </c>
      <c r="AB99" s="59" t="s">
        <v>370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826</v>
      </c>
      <c r="I102" s="135" t="s">
        <v>826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378</v>
      </c>
      <c r="Y102" s="129" t="s">
        <v>381</v>
      </c>
      <c r="Z102" s="129"/>
      <c r="AA102" s="71">
        <v>1</v>
      </c>
      <c r="AB102" s="59" t="s">
        <v>370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746</v>
      </c>
      <c r="I107" s="135" t="s">
        <v>746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 t="s">
        <v>378</v>
      </c>
      <c r="Y107" s="129"/>
      <c r="Z107" s="129"/>
      <c r="AA107" s="71">
        <v>1</v>
      </c>
      <c r="AB107" s="59" t="s">
        <v>370</v>
      </c>
      <c r="AC107" s="59"/>
      <c r="AD107" s="135">
        <v>0.29166666666666669</v>
      </c>
      <c r="AE107" s="71">
        <v>6236</v>
      </c>
      <c r="AF107" s="71">
        <v>6636</v>
      </c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744</v>
      </c>
      <c r="I109" s="135" t="s">
        <v>709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>
        <v>4.1666666666666664E-2</v>
      </c>
      <c r="Q109" s="71">
        <v>1</v>
      </c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 t="s">
        <v>1304</v>
      </c>
      <c r="W109" s="135" t="s">
        <v>1305</v>
      </c>
      <c r="X109" s="152" t="s">
        <v>378</v>
      </c>
      <c r="Y109" s="129"/>
      <c r="Z109" s="129"/>
      <c r="AA109" s="71">
        <v>1</v>
      </c>
      <c r="AB109" s="59" t="s">
        <v>370</v>
      </c>
      <c r="AC109" s="59"/>
      <c r="AD109" s="135">
        <v>0.29166666666666669</v>
      </c>
      <c r="AE109" s="71">
        <v>6287</v>
      </c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Camila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684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684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378</v>
      </c>
      <c r="Y112" s="129"/>
      <c r="Z112" s="129"/>
      <c r="AA112" s="71"/>
      <c r="AB112" s="59"/>
      <c r="AC112" s="59"/>
      <c r="AD112" s="135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623</v>
      </c>
      <c r="I115" s="135" t="s">
        <v>623</v>
      </c>
      <c r="J115" s="151">
        <v>74</v>
      </c>
      <c r="K115" s="249">
        <v>242</v>
      </c>
      <c r="L115" s="71">
        <v>244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5" s="149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5" s="135">
        <v>0.375</v>
      </c>
      <c r="P115" s="135">
        <v>8.3333333333333329E-2</v>
      </c>
      <c r="Q115" s="71">
        <v>750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1273</v>
      </c>
      <c r="W115" s="135" t="s">
        <v>1359</v>
      </c>
      <c r="X115" s="152" t="s">
        <v>378</v>
      </c>
      <c r="Y115" s="129"/>
      <c r="Z115" s="129"/>
      <c r="AA115" s="71">
        <v>1</v>
      </c>
      <c r="AB115" s="59" t="s">
        <v>370</v>
      </c>
      <c r="AC115" s="59"/>
      <c r="AD115" s="135">
        <v>0.29166666666666669</v>
      </c>
      <c r="AE115" s="71">
        <v>6248</v>
      </c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TVI-TJA</v>
      </c>
      <c r="AN115" s="175">
        <f>IF(BS_CONTROLE[[#This Row],[SB]]=0, "-", BS_CONTROLE[[#This Row],[SB]])</f>
        <v>239251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242</v>
      </c>
      <c r="AQ115" s="177">
        <f>IF(BS_CONTROLE[[#This Row],[KM - Fim]]=0, "-", BS_CONTROLE[[#This Row],[KM - Fim]])</f>
        <v>244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617</v>
      </c>
      <c r="I117" s="135" t="s">
        <v>617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>
        <v>0.39583333333333331</v>
      </c>
      <c r="P117" s="135">
        <v>8.3333333333333329E-2</v>
      </c>
      <c r="Q117" s="71">
        <v>600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 t="s">
        <v>378</v>
      </c>
      <c r="Y117" s="129"/>
      <c r="Z117" s="129"/>
      <c r="AA117" s="71">
        <v>1</v>
      </c>
      <c r="AB117" s="59" t="s">
        <v>370</v>
      </c>
      <c r="AC117" s="59"/>
      <c r="AD117" s="135">
        <v>0.29166666666666669</v>
      </c>
      <c r="AE117" s="71">
        <v>6066</v>
      </c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Produção e Intervalo</v>
      </c>
      <c r="BR117" s="15">
        <f t="shared" si="10"/>
        <v>0</v>
      </c>
      <c r="BS117" s="15">
        <f t="shared" si="11"/>
        <v>0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49" t="str" cm="1">
        <f t="array" ref="H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18" s="135" t="s">
        <v>635</v>
      </c>
      <c r="J118" s="151">
        <v>74</v>
      </c>
      <c r="K118" s="151">
        <v>107.7</v>
      </c>
      <c r="L118" s="71">
        <v>290</v>
      </c>
      <c r="M118" s="149" t="s">
        <v>1421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18" s="135">
        <v>0.45833333333333331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1418</v>
      </c>
      <c r="X118" s="152" t="s">
        <v>378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7684</v>
      </c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K97TIN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K97TIN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107.7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152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599</v>
      </c>
      <c r="I119" s="135" t="s">
        <v>599</v>
      </c>
      <c r="J119" s="151">
        <v>74</v>
      </c>
      <c r="K119" s="151">
        <v>93.760999999999996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19" s="135">
        <v>0.45833333333333331</v>
      </c>
      <c r="P119" s="135">
        <v>8.3333333333333329E-2</v>
      </c>
      <c r="Q119" s="71">
        <v>1248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1414</v>
      </c>
      <c r="W119" s="135" t="s">
        <v>1422</v>
      </c>
      <c r="X119" s="152" t="s">
        <v>378</v>
      </c>
      <c r="Y119" s="129"/>
      <c r="Z119" s="129"/>
      <c r="AA119" s="71">
        <v>2</v>
      </c>
      <c r="AB119" s="59" t="s">
        <v>375</v>
      </c>
      <c r="AC119" s="59"/>
      <c r="AD119" s="135">
        <v>0.29166666666666669</v>
      </c>
      <c r="AE119" s="71">
        <v>9323</v>
      </c>
      <c r="AF119" s="71">
        <v>7636</v>
      </c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TIN2</v>
      </c>
      <c r="AL119" s="175" t="str">
        <f>IF(BS_CONTROLE[[#This Row],[Local - Encerramento]]=0, "-", BS_CONTROLE[[#This Row],[Local - Encerramento]])</f>
        <v>TIN2</v>
      </c>
      <c r="AM119" s="175" t="str">
        <f>IF(BS_CONTROLE[[#This Row],[Entre - Estações]]=0, "-", BS_CONTROLE[[#This Row],[Entre - Estações]])</f>
        <v>TSP-TIN</v>
      </c>
      <c r="AN119" s="175" t="str">
        <f>IF(BS_CONTROLE[[#This Row],[SB]]=0, "-", BS_CONTROLE[[#This Row],[SB]])</f>
        <v>TSPK97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93.760999999999996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 t="s">
        <v>1269</v>
      </c>
      <c r="W122" s="135" t="s">
        <v>1227</v>
      </c>
      <c r="X122" s="152" t="s">
        <v>378</v>
      </c>
      <c r="Y122" s="129"/>
      <c r="Z122" s="129"/>
      <c r="AA122" s="71" t="s">
        <v>11</v>
      </c>
      <c r="AB122" s="59"/>
      <c r="AC122" s="59"/>
      <c r="AD122" s="135" t="s">
        <v>11</v>
      </c>
      <c r="AE122" s="71" t="s">
        <v>11</v>
      </c>
      <c r="AF122" s="71" t="s">
        <v>11</v>
      </c>
      <c r="AG122" s="71" t="s">
        <v>11</v>
      </c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Bruno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152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152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V8646089</v>
      </c>
      <c r="B126" s="133">
        <v>46089</v>
      </c>
      <c r="C126" s="7">
        <f>IF(BS_CONTROLE[[#This Row],[DATA]]="","",WEEKNUM(BS_CONTROLE[[#This Row],[DATA]]))</f>
        <v>11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 t="s">
        <v>746</v>
      </c>
      <c r="I126" s="135" t="s">
        <v>746</v>
      </c>
      <c r="J126" s="151">
        <v>98</v>
      </c>
      <c r="K126" s="151">
        <v>664</v>
      </c>
      <c r="L126" s="71">
        <v>667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6" s="135">
        <v>0.41666666666666669</v>
      </c>
      <c r="P126" s="135">
        <v>8.3333333333333329E-2</v>
      </c>
      <c r="Q126" s="71">
        <v>1120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199" t="str">
        <f>IFERROR(_xlfn.XLOOKUP(J126, BASE_MAPA!$B$2:$B$408, BASE_MAPA!$G$2:$G$408), "ERRO")</f>
        <v>ALTO ARAGUAIA - RONDONOPOLIS</v>
      </c>
      <c r="V126" s="143" t="s">
        <v>1304</v>
      </c>
      <c r="W126" s="135" t="s">
        <v>1342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6236</v>
      </c>
      <c r="AF126" s="71">
        <v>6636</v>
      </c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TIQ2</v>
      </c>
      <c r="AL126" s="175" t="str">
        <f>IF(BS_CONTROLE[[#This Row],[Local - Encerramento]]=0, "-", BS_CONTROLE[[#This Row],[Local - Encerramento]])</f>
        <v>TIQ2</v>
      </c>
      <c r="AM126" s="175" t="str">
        <f>IF(BS_CONTROLE[[#This Row],[Entre - Estações]]=0, "-", BS_CONTROLE[[#This Row],[Entre - Estações]])</f>
        <v>TBS-TAL</v>
      </c>
      <c r="AN126" s="175" t="str">
        <f>IF(BS_CONTROLE[[#This Row],[SB]]=0, "-", BS_CONTROLE[[#This Row],[SB]])</f>
        <v>TBS671</v>
      </c>
      <c r="AO126" s="176">
        <f>IF(BS_CONTROLE[[#This Row],[SUB]]=0, "-", BS_CONTROLE[[#This Row],[SUB]])</f>
        <v>98</v>
      </c>
      <c r="AP126" s="177">
        <f>IF(BS_CONTROLE[[#This Row],[KM - Inicio]]=0, "-", BS_CONTROLE[[#This Row],[KM - Inicio]])</f>
        <v>664</v>
      </c>
      <c r="AQ126" s="177">
        <f>IF(BS_CONTROLE[[#This Row],[KM - Fim]]=0, "-", BS_CONTROLE[[#This Row],[KM - Fim]])</f>
        <v>667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200" t="str">
        <f>IFERROR(_xlfn.XLOOKUP(AO126, BASE_MAPA!$B$2:$B$408, BASE_MAPA!$G$2:$G$408), "ERRO")</f>
        <v>ALTO ARAGUAIA - RONDONOPOLIS</v>
      </c>
      <c r="BF126" s="178" t="str">
        <f>IF(BS_CONTROLE[[#This Row],[Responsavel pelo boletim]]=0, "-", BS_CONTROLE[[#This Row],[Responsavel pelo boletim]])</f>
        <v>Camila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Produção e Intervalo</v>
      </c>
      <c r="BR126" s="15">
        <f t="shared" si="10"/>
        <v>0</v>
      </c>
      <c r="BS126" s="15">
        <f t="shared" si="11"/>
        <v>0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>V4846089</v>
      </c>
      <c r="B128" s="133">
        <v>46089</v>
      </c>
      <c r="C128" s="7">
        <f>IF(BS_CONTROLE[[#This Row],[DATA]]="","",WEEKNUM(BS_CONTROLE[[#This Row],[DATA]]))</f>
        <v>11</v>
      </c>
      <c r="D128" s="45" t="s">
        <v>183</v>
      </c>
      <c r="E128" s="185">
        <v>121</v>
      </c>
      <c r="F128" s="134" t="s">
        <v>142</v>
      </c>
      <c r="G128" s="8" t="str">
        <f>IF(D128="","*",VLOOKUP(F128,BS_ATIVIDADE[#All],3,FALSE))</f>
        <v>MODERNIZAÇÃO</v>
      </c>
      <c r="H128" s="135" t="s">
        <v>623</v>
      </c>
      <c r="I128" s="135" t="s">
        <v>623</v>
      </c>
      <c r="J128" s="151">
        <v>74</v>
      </c>
      <c r="K128" s="151">
        <v>243</v>
      </c>
      <c r="L128" s="71">
        <v>246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28" s="149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28" s="135">
        <v>0.375</v>
      </c>
      <c r="P128" s="135">
        <v>8.3333333333333329E-2</v>
      </c>
      <c r="Q128" s="71">
        <v>750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BASE_MAPA!$B$2:$B$408, BASE_MAPA!$G$2:$G$408), "ERRO")</f>
        <v>MARCO INICIAL - ALTO ARAGUAIA</v>
      </c>
      <c r="V128" s="143" t="s">
        <v>1273</v>
      </c>
      <c r="W128" s="135" t="s">
        <v>1359</v>
      </c>
      <c r="X128" s="152" t="s">
        <v>378</v>
      </c>
      <c r="Y128" s="129"/>
      <c r="Z128" s="129"/>
      <c r="AA128" s="71">
        <v>1</v>
      </c>
      <c r="AB128" s="59" t="s">
        <v>370</v>
      </c>
      <c r="AC128" s="59"/>
      <c r="AD128" s="135">
        <v>0.29166666666666669</v>
      </c>
      <c r="AE128" s="71">
        <v>6248</v>
      </c>
      <c r="AF128" s="71"/>
      <c r="AG128" s="71"/>
      <c r="AH128" s="42"/>
      <c r="AI128" s="119" t="str">
        <f>IF(BS_CONTROLE[[#This Row],[Atividade]]=0, "-", BS_CONTROLE[[#This Row],[Atividade]])</f>
        <v>MODERNIZAÇÃO - SOCADORA</v>
      </c>
      <c r="AJ128" s="8" t="str">
        <f>IF(D128="","*",VLOOKUP(AI128,BS_ATIVIDADE[#Data],3,FALSE))</f>
        <v>MODERNIZAÇÃO</v>
      </c>
      <c r="AK128" s="175" t="str">
        <f>IF(BS_CONTROLE[[#This Row],[Local - Partida]]=0, "-", BS_CONTROLE[[#This Row],[Local - Partida]])</f>
        <v>TVI2</v>
      </c>
      <c r="AL128" s="175" t="str">
        <f>IF(BS_CONTROLE[[#This Row],[Local - Encerramento]]=0, "-", BS_CONTROLE[[#This Row],[Local - Encerramento]])</f>
        <v>TVI2</v>
      </c>
      <c r="AM128" s="175" t="str">
        <f>IF(BS_CONTROLE[[#This Row],[Entre - Estações]]=0, "-", BS_CONTROLE[[#This Row],[Entre - Estações]])</f>
        <v>TVI-TJA</v>
      </c>
      <c r="AN128" s="175">
        <f>IF(BS_CONTROLE[[#This Row],[SB]]=0, "-", BS_CONTROLE[[#This Row],[SB]])</f>
        <v>239251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243</v>
      </c>
      <c r="AQ128" s="177">
        <f>IF(BS_CONTROLE[[#This Row],[KM - Fim]]=0, "-", BS_CONTROLE[[#This Row],[KM - Fim]])</f>
        <v>246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Augusto/ Efraim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Produção e Intervalo</v>
      </c>
      <c r="BR128" s="15">
        <f t="shared" si="10"/>
        <v>0</v>
      </c>
      <c r="BS128" s="15">
        <f t="shared" si="11"/>
        <v>0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>V8046089</v>
      </c>
      <c r="B130" s="133">
        <v>46089</v>
      </c>
      <c r="C130" s="7">
        <f>IF(BS_CONTROLE[[#This Row],[DATA]]="","",WEEKNUM(BS_CONTROLE[[#This Row],[DATA]]))</f>
        <v>11</v>
      </c>
      <c r="D130" s="45" t="s">
        <v>209</v>
      </c>
      <c r="E130" s="185">
        <v>123</v>
      </c>
      <c r="F130" s="134" t="s">
        <v>213</v>
      </c>
      <c r="G130" s="8" t="str">
        <f>IF(D130="","*",VLOOKUP(F130,BS_ATIVIDADE[#All],3,FALSE))</f>
        <v>OUTROS</v>
      </c>
      <c r="H130" s="135" t="s">
        <v>635</v>
      </c>
      <c r="I130" s="135" t="s">
        <v>682</v>
      </c>
      <c r="J130" s="151">
        <v>74</v>
      </c>
      <c r="K130" s="151">
        <v>291</v>
      </c>
      <c r="L130" s="71">
        <v>404</v>
      </c>
      <c r="M130" s="149" t="s">
        <v>1423</v>
      </c>
      <c r="N130" s="149" t="s">
        <v>1424</v>
      </c>
      <c r="O130" s="135">
        <v>0.45833333333333331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0" s="199" t="str">
        <f>IFERROR(_xlfn.XLOOKUP(J130, BASE_MAPA!$B$2:$B$408, BASE_MAPA!$G$2:$G$408), "ERRO")</f>
        <v>MARCO INICIAL - ALTO ARAGUAIA</v>
      </c>
      <c r="V130" s="143" t="s">
        <v>1238</v>
      </c>
      <c r="W130" s="135" t="s">
        <v>1418</v>
      </c>
      <c r="X130" s="152" t="s">
        <v>378</v>
      </c>
      <c r="Y130" s="129"/>
      <c r="Z130" s="129"/>
      <c r="AA130" s="71">
        <v>1</v>
      </c>
      <c r="AB130" s="59" t="s">
        <v>370</v>
      </c>
      <c r="AC130" s="59"/>
      <c r="AD130" s="135">
        <v>0.29166666666666669</v>
      </c>
      <c r="AE130" s="71">
        <v>7684</v>
      </c>
      <c r="AF130" s="71"/>
      <c r="AG130" s="71"/>
      <c r="AH130" s="42"/>
      <c r="AI130" s="119" t="str">
        <f>IF(BS_CONTROLE[[#This Row],[Atividade]]=0, "-", BS_CONTROLE[[#This Row],[Atividade]])</f>
        <v>INSPEÇÃO RIV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TCS2</v>
      </c>
      <c r="AL130" s="175" t="str">
        <f>IF(BS_CONTROLE[[#This Row],[Local - Encerramento]]=0, "-", BS_CONTROLE[[#This Row],[Local - Encerramento]])</f>
        <v>TOM</v>
      </c>
      <c r="AM130" s="175" t="str">
        <f>IF(BS_CONTROLE[[#This Row],[Entre - Estações]]=0, "-", BS_CONTROLE[[#This Row],[Entre - Estações]])</f>
        <v>TCS-TOM</v>
      </c>
      <c r="AN130" s="175" t="str">
        <f>IF(BS_CONTROLE[[#This Row],[SB]]=0, "-", BS_CONTROLE[[#This Row],[SB]])</f>
        <v>TCSTOM</v>
      </c>
      <c r="AO130" s="176">
        <f>IF(BS_CONTROLE[[#This Row],[SUB]]=0, "-", BS_CONTROLE[[#This Row],[SUB]])</f>
        <v>74</v>
      </c>
      <c r="AP130" s="177">
        <f>IF(BS_CONTROLE[[#This Row],[KM - Inicio]]=0, "-", BS_CONTROLE[[#This Row],[KM - Inicio]])</f>
        <v>291</v>
      </c>
      <c r="AQ130" s="177">
        <f>IF(BS_CONTROLE[[#This Row],[KM - Fim]]=0, "-", BS_CONTROLE[[#This Row],[KM - Fim]])</f>
        <v>404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0" s="200" t="str">
        <f>IFERROR(_xlfn.XLOOKUP(AO130, BASE_MAPA!$B$2:$B$408, BASE_MAPA!$G$2:$G$408), "ERRO")</f>
        <v>MARCO INICIAL - ALTO ARAGUAIA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Produção e Intervalo</v>
      </c>
      <c r="BR130" s="15">
        <f t="shared" si="10"/>
        <v>0</v>
      </c>
      <c r="BS130" s="15">
        <f t="shared" si="11"/>
        <v>0</v>
      </c>
      <c r="BT130" s="157" t="str">
        <f t="shared" si="7"/>
        <v/>
      </c>
    </row>
    <row r="131" spans="1:72" ht="14.45" hidden="1">
      <c r="A131" s="44" t="str">
        <f t="shared" si="8"/>
        <v>V6646089</v>
      </c>
      <c r="B131" s="133">
        <v>46089</v>
      </c>
      <c r="C131" s="7">
        <f>IF(BS_CONTROLE[[#This Row],[DATA]]="","",WEEKNUM(BS_CONTROLE[[#This Row],[DATA]]))</f>
        <v>11</v>
      </c>
      <c r="D131" s="45" t="s">
        <v>192</v>
      </c>
      <c r="E131" s="185">
        <v>124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155</v>
      </c>
      <c r="L131" s="71">
        <v>158.6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31" s="135">
        <v>0.39583333333333331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155TCE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155</v>
      </c>
      <c r="AQ131" s="177">
        <f>IF(BS_CONTROLE[[#This Row],[KM - Fim]]=0, "-", BS_CONTROLE[[#This Row],[KM - Fim]])</f>
        <v>158.6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Produção e Intervalo</v>
      </c>
      <c r="BR131" s="15">
        <f t="shared" si="10"/>
        <v>0</v>
      </c>
      <c r="BS131" s="15">
        <f t="shared" si="11"/>
        <v>0</v>
      </c>
      <c r="BT131" s="157" t="str">
        <f t="shared" si="7"/>
        <v/>
      </c>
    </row>
    <row r="132" spans="1:72" ht="14.45" hidden="1">
      <c r="A132" s="44"/>
      <c r="B132" s="133"/>
      <c r="C132" s="7"/>
      <c r="D132" s="45"/>
      <c r="E132" s="185"/>
      <c r="F132" s="134"/>
      <c r="G132" s="8"/>
      <c r="H132" s="135"/>
      <c r="I132" s="135"/>
      <c r="J132" s="151"/>
      <c r="K132" s="151"/>
      <c r="L132" s="71"/>
      <c r="M132" s="149"/>
      <c r="N132" s="149"/>
      <c r="O132" s="135"/>
      <c r="P132" s="135"/>
      <c r="Q132" s="71"/>
      <c r="R132" s="9"/>
      <c r="S132" s="180"/>
      <c r="T132" s="180"/>
      <c r="U132" s="199"/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/>
      <c r="AJ132" s="8"/>
      <c r="AK132" s="175"/>
      <c r="AL132" s="175"/>
      <c r="AM132" s="175"/>
      <c r="AN132" s="175"/>
      <c r="AO132" s="176"/>
      <c r="AP132" s="177"/>
      <c r="AQ132" s="177"/>
      <c r="AR132" s="32"/>
      <c r="AS132" s="32"/>
      <c r="AT132" s="32"/>
      <c r="AU132" s="32"/>
      <c r="AV132" s="32"/>
      <c r="AW132" s="32"/>
      <c r="AX132" s="32"/>
      <c r="AY132" s="184"/>
      <c r="AZ132" s="11"/>
      <c r="BA132" s="60"/>
      <c r="BB132" s="9"/>
      <c r="BC132" s="59"/>
      <c r="BD132" s="59"/>
      <c r="BE132" s="200"/>
      <c r="BF132" s="178"/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/>
      <c r="BR132" s="15"/>
      <c r="BS132" s="15"/>
      <c r="BT132" s="157"/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ref="A134" si="13">D134&amp;B134</f>
        <v>V8646090</v>
      </c>
      <c r="B134" s="133">
        <v>46090</v>
      </c>
      <c r="C134" s="7">
        <f>IF(BS_CONTROLE[[#This Row],[DATA]]="","",WEEKNUM(BS_CONTROLE[[#This Row],[DATA]]))</f>
        <v>11</v>
      </c>
      <c r="D134" s="45" t="s">
        <v>217</v>
      </c>
      <c r="E134" s="185">
        <v>127</v>
      </c>
      <c r="F134" s="134" t="s">
        <v>116</v>
      </c>
      <c r="G134" s="8" t="str">
        <f>IF(D134="","*",VLOOKUP(F134,BS_ATIVIDADE[#All],3,FALSE))</f>
        <v>MECANIZAÇÃO - SOCADORA</v>
      </c>
      <c r="H134" s="135" t="s">
        <v>746</v>
      </c>
      <c r="I134" s="135" t="s">
        <v>746</v>
      </c>
      <c r="J134" s="151">
        <v>98</v>
      </c>
      <c r="K134" s="151">
        <v>664</v>
      </c>
      <c r="L134" s="71">
        <v>667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34" s="135">
        <v>0.41666666666666669</v>
      </c>
      <c r="P134" s="135">
        <v>0.125</v>
      </c>
      <c r="Q134" s="71">
        <v>1680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1304</v>
      </c>
      <c r="W134" s="135" t="s">
        <v>1342</v>
      </c>
      <c r="X134" s="152" t="s">
        <v>373</v>
      </c>
      <c r="Y134" s="129"/>
      <c r="Z134" s="129"/>
      <c r="AA134" s="71">
        <v>1</v>
      </c>
      <c r="AB134" s="59" t="s">
        <v>370</v>
      </c>
      <c r="AC134" s="59"/>
      <c r="AD134" s="135">
        <v>0.29166666666666669</v>
      </c>
      <c r="AE134" s="71">
        <v>6236</v>
      </c>
      <c r="AF134" s="71">
        <v>6636</v>
      </c>
      <c r="AG134" s="71"/>
      <c r="AH134" s="42"/>
      <c r="AI134" s="119" t="str">
        <f>IF(BS_CONTROLE[[#This Row],[Atividade]]=0, "-", BS_CONTROLE[[#This Row],[Atividade]])</f>
        <v>MECANIZAÇÃO - SOCADORA</v>
      </c>
      <c r="AJ134" s="8" t="str">
        <f>IF(D134="","*",VLOOKUP(AI134,BS_ATIVIDADE[#Data],3,FALSE))</f>
        <v>MECANIZAÇÃO - SOCADORA</v>
      </c>
      <c r="AK134" s="175" t="str">
        <f>IF(BS_CONTROLE[[#This Row],[Local - Partida]]=0, "-", BS_CONTROLE[[#This Row],[Local - Partida]])</f>
        <v>TIQ2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TBS-TAL</v>
      </c>
      <c r="AN134" s="175" t="str">
        <f>IF(BS_CONTROLE[[#This Row],[SB]]=0, "-", BS_CONTROLE[[#This Row],[SB]])</f>
        <v>TBS671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664</v>
      </c>
      <c r="AQ134" s="177">
        <f>IF(BS_CONTROLE[[#This Row],[KM - Fim]]=0, "-", BS_CONTROLE[[#This Row],[KM - Fim]])</f>
        <v>667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Produção e Intervalo</v>
      </c>
      <c r="BR134" s="15">
        <f t="shared" si="10"/>
        <v>0</v>
      </c>
      <c r="BS134" s="15">
        <f t="shared" si="11"/>
        <v>0</v>
      </c>
      <c r="BT134" s="157" t="str">
        <f t="shared" si="7"/>
        <v/>
      </c>
    </row>
    <row r="135" spans="1:72" ht="14.45" hidden="1">
      <c r="A135" s="44" t="str">
        <f t="shared" ref="A135" si="14">D135&amp;B135</f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ref="BQ135" si="15">IF(AND(BR135&lt;1,BS135&lt;1),"Produção e Intervalo",IF(BR135&lt;1,"Intervalo",IF(BS135&lt;1,"Produção","Aderente")))</f>
        <v>Aderente</v>
      </c>
      <c r="BR135" s="15" t="str">
        <f t="shared" ref="BR135" si="16">IF(OR(B135="",F135=""),"*",AY135/P135)</f>
        <v>*</v>
      </c>
      <c r="BS135" s="15" t="str">
        <f t="shared" ref="BS135" si="17">IF(OR(B135="",F135=""),"*",BA135/Q135)</f>
        <v>*</v>
      </c>
      <c r="BT135" s="157"/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8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9">IF(AND(BR137&lt;1,BS137&lt;1),"Produção e Intervalo",IF(BR137&lt;1,"Intervalo",IF(BS137&lt;1,"Produção","Aderente")))</f>
        <v>Aderente</v>
      </c>
      <c r="BR137" s="15" t="str">
        <f t="shared" ref="BR137:BR200" si="20">IF(OR(B137="",F137=""),"*",AY137/P137)</f>
        <v>*</v>
      </c>
      <c r="BS137" s="15" t="str">
        <f t="shared" ref="BS137:BS200" si="21">IF(OR(B137="",F137=""),"*",BA137/Q137)</f>
        <v>*</v>
      </c>
      <c r="BT137" s="157" t="str">
        <f t="shared" ref="BT137:BT200" si="22">IF(BN137="","",SUBSTITUTE(BM137," ","")&amp;SUBSTITUTE(BN137," ",""))</f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>W7046090</v>
      </c>
      <c r="B141" s="133">
        <v>46090</v>
      </c>
      <c r="C141" s="7">
        <f>IF(BS_CONTROLE[[#This Row],[DATA]]="","",WEEKNUM(BS_CONTROLE[[#This Row],[DATA]]))</f>
        <v>11</v>
      </c>
      <c r="D141" s="45" t="s">
        <v>249</v>
      </c>
      <c r="E141" s="185">
        <v>134</v>
      </c>
      <c r="F141" s="134" t="s">
        <v>186</v>
      </c>
      <c r="G141" s="8" t="str">
        <f>IF(D141="","*",VLOOKUP(F141,BS_ATIVIDADE[#All],3,FALSE))</f>
        <v>PEDRA</v>
      </c>
      <c r="H141" s="135"/>
      <c r="I141" s="135"/>
      <c r="J141" s="151">
        <v>74</v>
      </c>
      <c r="K141" s="151">
        <v>441</v>
      </c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1" s="135"/>
      <c r="P141" s="135"/>
      <c r="Q141" s="71"/>
      <c r="R141" s="9" t="str">
        <f>IFERROR(_xlfn.XLOOKUP(F141, BS_ATIVIDADE[ATIVIDADE],BS_ATIVIDADE[UNIDADE] ), "*")</f>
        <v>VAGÕES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199" t="str">
        <f>IFERROR(_xlfn.XLOOKUP(J141, BASE_MAPA!$B$2:$B$408, BASE_MAPA!$G$2:$G$408), "ERRO")</f>
        <v>MARCO INICIAL - ALTO ARAGUAIA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PDM - PEDRA - DESCARGA</v>
      </c>
      <c r="AJ141" s="8" t="str">
        <f>IF(D141="","*",VLOOKUP(AI141,BS_ATIVIDADE[#Data],3,FALSE))</f>
        <v>PEDRA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TPC-TVL</v>
      </c>
      <c r="AN141" s="175" t="str">
        <f>IF(BS_CONTROLE[[#This Row],[SB]]=0, "-", BS_CONTROLE[[#This Row],[SB]])</f>
        <v>440TVL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441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VAGÕES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e">
        <f t="shared" si="19"/>
        <v>#DIV/0!</v>
      </c>
      <c r="BR141" s="15" t="e">
        <f t="shared" si="20"/>
        <v>#DIV/0!</v>
      </c>
      <c r="BS141" s="15" t="e">
        <f t="shared" si="21"/>
        <v>#DIV/0!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>D150&amp;B150</f>
        <v>ELSON (TF-526)46090</v>
      </c>
      <c r="B150" s="133">
        <v>46090</v>
      </c>
      <c r="C150" s="7">
        <f>IF(BS_CONTROLE[[#This Row],[DATA]]="","",WEEKNUM(BS_CONTROLE[[#This Row],[DATA]]))</f>
        <v>11</v>
      </c>
      <c r="D150" s="45" t="s">
        <v>303</v>
      </c>
      <c r="E150" s="185">
        <v>125</v>
      </c>
      <c r="F150" s="134" t="s">
        <v>193</v>
      </c>
      <c r="G150" s="8" t="str">
        <f>IF(D150="","*",VLOOKUP(F150,BS_ATIVIDADE[#All],3,FALSE))</f>
        <v>SOLDA</v>
      </c>
      <c r="H150" s="135" t="s">
        <v>663</v>
      </c>
      <c r="I150" s="135"/>
      <c r="J150" s="151">
        <v>74</v>
      </c>
      <c r="K150" s="151">
        <v>362.11</v>
      </c>
      <c r="L150" s="71" t="s">
        <v>11</v>
      </c>
      <c r="M150" s="149" t="s">
        <v>663</v>
      </c>
      <c r="N150" s="149" t="s">
        <v>664</v>
      </c>
      <c r="O150" s="135">
        <v>0.375</v>
      </c>
      <c r="P150" s="135">
        <v>8.3333333333333329E-2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0" s="199" t="str">
        <f>IFERROR(_xlfn.XLOOKUP(J150, BASE_MAPA!$B$2:$B$408, BASE_MAPA!$G$2:$G$408), "ERRO")</f>
        <v>MARCO INICIAL - ALTO ARAGUAIA</v>
      </c>
      <c r="V150" s="143" t="s">
        <v>1253</v>
      </c>
      <c r="W150" s="135" t="s">
        <v>1227</v>
      </c>
      <c r="X150" s="152" t="s">
        <v>378</v>
      </c>
      <c r="Y150" s="129"/>
      <c r="Z150" s="129"/>
      <c r="AA150" s="71"/>
      <c r="AB150" s="59"/>
      <c r="AC150" s="59"/>
      <c r="AD150" s="135" t="s">
        <v>11</v>
      </c>
      <c r="AE150" s="71" t="s">
        <v>11</v>
      </c>
      <c r="AF150" s="71" t="s">
        <v>11</v>
      </c>
      <c r="AG150" s="71" t="s">
        <v>11</v>
      </c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TSE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TSE</v>
      </c>
      <c r="AN150" s="175" t="str">
        <f>IF(BS_CONTROLE[[#This Row],[SB]]=0, "-", BS_CONTROLE[[#This Row],[SB]])</f>
        <v>TSE1</v>
      </c>
      <c r="AO150" s="176">
        <f>IF(BS_CONTROLE[[#This Row],[SUB]]=0, "-", BS_CONTROLE[[#This Row],[SUB]])</f>
        <v>74</v>
      </c>
      <c r="AP150" s="177">
        <f>IF(BS_CONTROLE[[#This Row],[KM - Inicio]]=0, "-", BS_CONTROLE[[#This Row],[KM - Inicio]])</f>
        <v>362.11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0" s="200" t="str">
        <f>IFERROR(_xlfn.XLOOKUP(AO150, BASE_MAPA!$B$2:$B$408, BASE_MAPA!$G$2:$G$408), "ERRO")</f>
        <v>MARCO INICIAL - ALTO ARAGUAIA</v>
      </c>
      <c r="BF150" s="178" t="str">
        <f>IF(BS_CONTROLE[[#This Row],[Responsavel pelo boletim]]=0, "-", BS_CONTROLE[[#This Row],[Responsavel pelo boletim]])</f>
        <v>Elson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Produção e Intervalo</v>
      </c>
      <c r="BR150" s="15">
        <f t="shared" si="20"/>
        <v>0</v>
      </c>
      <c r="BS150" s="15">
        <f t="shared" si="21"/>
        <v>0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si="18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9"/>
        <v>Aderente</v>
      </c>
      <c r="BR186" s="15" t="str">
        <f t="shared" si="20"/>
        <v>*</v>
      </c>
      <c r="BS186" s="15" t="str">
        <f t="shared" si="21"/>
        <v>*</v>
      </c>
      <c r="BT186" s="157" t="str">
        <f t="shared" si="22"/>
        <v/>
      </c>
    </row>
    <row r="187" spans="1:72" ht="14.45" hidden="1">
      <c r="A187" s="44" t="str">
        <f t="shared" si="18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9"/>
        <v>Aderente</v>
      </c>
      <c r="BR187" s="15" t="str">
        <f t="shared" si="20"/>
        <v>*</v>
      </c>
      <c r="BS187" s="15" t="str">
        <f t="shared" si="21"/>
        <v>*</v>
      </c>
      <c r="BT187" s="157" t="str">
        <f t="shared" si="22"/>
        <v/>
      </c>
    </row>
    <row r="188" spans="1:72" ht="14.45" hidden="1">
      <c r="A188" s="44" t="str">
        <f t="shared" si="18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9"/>
        <v>Aderente</v>
      </c>
      <c r="BR188" s="15" t="str">
        <f t="shared" si="20"/>
        <v>*</v>
      </c>
      <c r="BS188" s="15" t="str">
        <f t="shared" si="21"/>
        <v>*</v>
      </c>
      <c r="BT188" s="157" t="str">
        <f t="shared" si="22"/>
        <v/>
      </c>
    </row>
    <row r="189" spans="1:72" ht="14.45" hidden="1">
      <c r="A189" s="44" t="str">
        <f t="shared" si="18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9"/>
        <v>Aderente</v>
      </c>
      <c r="BR189" s="15" t="str">
        <f t="shared" si="20"/>
        <v>*</v>
      </c>
      <c r="BS189" s="15" t="str">
        <f t="shared" si="21"/>
        <v>*</v>
      </c>
      <c r="BT189" s="157" t="str">
        <f t="shared" si="22"/>
        <v/>
      </c>
    </row>
    <row r="190" spans="1:72" ht="14.45" hidden="1">
      <c r="A190" s="44" t="str">
        <f t="shared" si="18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9"/>
        <v>Aderente</v>
      </c>
      <c r="BR190" s="15" t="str">
        <f t="shared" si="20"/>
        <v>*</v>
      </c>
      <c r="BS190" s="15" t="str">
        <f t="shared" si="21"/>
        <v>*</v>
      </c>
      <c r="BT190" s="157" t="str">
        <f t="shared" si="22"/>
        <v/>
      </c>
    </row>
    <row r="191" spans="1:72" ht="14.45" hidden="1">
      <c r="A191" s="44" t="str">
        <f t="shared" si="18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9"/>
        <v>Aderente</v>
      </c>
      <c r="BR191" s="15" t="str">
        <f t="shared" si="20"/>
        <v>*</v>
      </c>
      <c r="BS191" s="15" t="str">
        <f t="shared" si="21"/>
        <v>*</v>
      </c>
      <c r="BT191" s="157" t="str">
        <f t="shared" si="22"/>
        <v/>
      </c>
    </row>
    <row r="192" spans="1:72" ht="14.45" hidden="1">
      <c r="A192" s="44" t="str">
        <f t="shared" si="18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9"/>
        <v>Aderente</v>
      </c>
      <c r="BR192" s="15" t="str">
        <f t="shared" si="20"/>
        <v>*</v>
      </c>
      <c r="BS192" s="15" t="str">
        <f t="shared" si="21"/>
        <v>*</v>
      </c>
      <c r="BT192" s="157" t="str">
        <f t="shared" si="22"/>
        <v/>
      </c>
    </row>
    <row r="193" spans="1:72" ht="14.45" hidden="1">
      <c r="A193" s="44" t="str">
        <f t="shared" si="18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9"/>
        <v>Aderente</v>
      </c>
      <c r="BR193" s="15" t="str">
        <f t="shared" si="20"/>
        <v>*</v>
      </c>
      <c r="BS193" s="15" t="str">
        <f t="shared" si="21"/>
        <v>*</v>
      </c>
      <c r="BT193" s="157" t="str">
        <f t="shared" si="22"/>
        <v/>
      </c>
    </row>
    <row r="194" spans="1:72" ht="14.45" hidden="1">
      <c r="A194" s="44" t="str">
        <f t="shared" si="18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9"/>
        <v>Aderente</v>
      </c>
      <c r="BR194" s="15" t="str">
        <f t="shared" si="20"/>
        <v>*</v>
      </c>
      <c r="BS194" s="15" t="str">
        <f t="shared" si="21"/>
        <v>*</v>
      </c>
      <c r="BT194" s="157" t="str">
        <f t="shared" si="22"/>
        <v/>
      </c>
    </row>
    <row r="195" spans="1:72" ht="14.45" hidden="1">
      <c r="A195" s="44" t="str">
        <f t="shared" si="18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9"/>
        <v>Aderente</v>
      </c>
      <c r="BR195" s="15" t="str">
        <f t="shared" si="20"/>
        <v>*</v>
      </c>
      <c r="BS195" s="15" t="str">
        <f t="shared" si="21"/>
        <v>*</v>
      </c>
      <c r="BT195" s="157" t="str">
        <f t="shared" si="22"/>
        <v/>
      </c>
    </row>
    <row r="196" spans="1:72" ht="14.45" hidden="1">
      <c r="A196" s="44" t="str">
        <f t="shared" si="18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9"/>
        <v>Aderente</v>
      </c>
      <c r="BR196" s="15" t="str">
        <f t="shared" si="20"/>
        <v>*</v>
      </c>
      <c r="BS196" s="15" t="str">
        <f t="shared" si="21"/>
        <v>*</v>
      </c>
      <c r="BT196" s="157" t="str">
        <f t="shared" si="22"/>
        <v/>
      </c>
    </row>
    <row r="197" spans="1:72" ht="14.45" hidden="1">
      <c r="A197" s="44" t="str">
        <f t="shared" si="18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9"/>
        <v>Aderente</v>
      </c>
      <c r="BR197" s="15" t="str">
        <f t="shared" si="20"/>
        <v>*</v>
      </c>
      <c r="BS197" s="15" t="str">
        <f t="shared" si="21"/>
        <v>*</v>
      </c>
      <c r="BT197" s="157" t="str">
        <f t="shared" si="22"/>
        <v/>
      </c>
    </row>
    <row r="198" spans="1:72" ht="14.45" hidden="1">
      <c r="A198" s="44" t="str">
        <f t="shared" si="18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9"/>
        <v>Aderente</v>
      </c>
      <c r="BR198" s="15" t="str">
        <f t="shared" si="20"/>
        <v>*</v>
      </c>
      <c r="BS198" s="15" t="str">
        <f t="shared" si="21"/>
        <v>*</v>
      </c>
      <c r="BT198" s="157" t="str">
        <f t="shared" si="22"/>
        <v/>
      </c>
    </row>
    <row r="199" spans="1:72" ht="14.45" hidden="1">
      <c r="A199" s="44" t="str">
        <f t="shared" si="18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9"/>
        <v>Aderente</v>
      </c>
      <c r="BR199" s="15" t="str">
        <f t="shared" si="20"/>
        <v>*</v>
      </c>
      <c r="BS199" s="15" t="str">
        <f t="shared" si="21"/>
        <v>*</v>
      </c>
      <c r="BT199" s="157" t="str">
        <f t="shared" si="22"/>
        <v/>
      </c>
    </row>
    <row r="200" spans="1:72" ht="14.45" hidden="1">
      <c r="A200" s="44" t="str">
        <f t="shared" si="18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9"/>
        <v>Aderente</v>
      </c>
      <c r="BR200" s="15" t="str">
        <f t="shared" si="20"/>
        <v>*</v>
      </c>
      <c r="BS200" s="15" t="str">
        <f t="shared" si="21"/>
        <v>*</v>
      </c>
      <c r="BT200" s="157" t="str">
        <f t="shared" si="22"/>
        <v/>
      </c>
    </row>
    <row r="201" spans="1:72" ht="14.45" hidden="1">
      <c r="A201" s="44" t="str">
        <f t="shared" ref="A201:A264" si="23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4">IF(AND(BR201&lt;1,BS201&lt;1),"Produção e Intervalo",IF(BR201&lt;1,"Intervalo",IF(BS201&lt;1,"Produção","Aderente")))</f>
        <v>Aderente</v>
      </c>
      <c r="BR201" s="15" t="str">
        <f t="shared" ref="BR201:BR264" si="25">IF(OR(B201="",F201=""),"*",AY201/P201)</f>
        <v>*</v>
      </c>
      <c r="BS201" s="15" t="str">
        <f t="shared" ref="BS201:BS264" si="26">IF(OR(B201="",F201=""),"*",BA201/Q201)</f>
        <v>*</v>
      </c>
      <c r="BT201" s="157" t="str">
        <f t="shared" ref="BT201:BT264" si="27">IF(BN201="","",SUBSTITUTE(BM201," ","")&amp;SUBSTITUTE(BN201," ",""))</f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si="23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4"/>
        <v>Aderente</v>
      </c>
      <c r="BR250" s="15" t="str">
        <f t="shared" si="25"/>
        <v>*</v>
      </c>
      <c r="BS250" s="15" t="str">
        <f t="shared" si="26"/>
        <v>*</v>
      </c>
      <c r="BT250" s="157" t="str">
        <f t="shared" si="27"/>
        <v/>
      </c>
    </row>
    <row r="251" spans="1:72" ht="14.45" hidden="1">
      <c r="A251" s="44" t="str">
        <f t="shared" si="23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4"/>
        <v>Aderente</v>
      </c>
      <c r="BR251" s="15" t="str">
        <f t="shared" si="25"/>
        <v>*</v>
      </c>
      <c r="BS251" s="15" t="str">
        <f t="shared" si="26"/>
        <v>*</v>
      </c>
      <c r="BT251" s="157" t="str">
        <f t="shared" si="27"/>
        <v/>
      </c>
    </row>
    <row r="252" spans="1:72" ht="14.45" hidden="1">
      <c r="A252" s="44" t="str">
        <f t="shared" si="23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4"/>
        <v>Aderente</v>
      </c>
      <c r="BR252" s="15" t="str">
        <f t="shared" si="25"/>
        <v>*</v>
      </c>
      <c r="BS252" s="15" t="str">
        <f t="shared" si="26"/>
        <v>*</v>
      </c>
      <c r="BT252" s="157" t="str">
        <f t="shared" si="27"/>
        <v/>
      </c>
    </row>
    <row r="253" spans="1:72" ht="14.45" hidden="1">
      <c r="A253" s="44" t="str">
        <f t="shared" si="23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4"/>
        <v>Aderente</v>
      </c>
      <c r="BR253" s="15" t="str">
        <f t="shared" si="25"/>
        <v>*</v>
      </c>
      <c r="BS253" s="15" t="str">
        <f t="shared" si="26"/>
        <v>*</v>
      </c>
      <c r="BT253" s="157" t="str">
        <f t="shared" si="27"/>
        <v/>
      </c>
    </row>
    <row r="254" spans="1:72" ht="14.45" hidden="1">
      <c r="A254" s="44" t="str">
        <f t="shared" si="23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4"/>
        <v>Aderente</v>
      </c>
      <c r="BR254" s="15" t="str">
        <f t="shared" si="25"/>
        <v>*</v>
      </c>
      <c r="BS254" s="15" t="str">
        <f t="shared" si="26"/>
        <v>*</v>
      </c>
      <c r="BT254" s="157" t="str">
        <f t="shared" si="27"/>
        <v/>
      </c>
    </row>
    <row r="255" spans="1:72" ht="14.45" hidden="1">
      <c r="A255" s="44" t="str">
        <f t="shared" si="23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4"/>
        <v>Aderente</v>
      </c>
      <c r="BR255" s="15" t="str">
        <f t="shared" si="25"/>
        <v>*</v>
      </c>
      <c r="BS255" s="15" t="str">
        <f t="shared" si="26"/>
        <v>*</v>
      </c>
      <c r="BT255" s="157" t="str">
        <f t="shared" si="27"/>
        <v/>
      </c>
    </row>
    <row r="256" spans="1:72" ht="14.45" hidden="1">
      <c r="A256" s="44" t="str">
        <f t="shared" si="23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4"/>
        <v>Aderente</v>
      </c>
      <c r="BR256" s="15" t="str">
        <f t="shared" si="25"/>
        <v>*</v>
      </c>
      <c r="BS256" s="15" t="str">
        <f t="shared" si="26"/>
        <v>*</v>
      </c>
      <c r="BT256" s="157" t="str">
        <f t="shared" si="27"/>
        <v/>
      </c>
    </row>
    <row r="257" spans="1:72" ht="14.45" hidden="1">
      <c r="A257" s="44" t="str">
        <f t="shared" si="23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4"/>
        <v>Aderente</v>
      </c>
      <c r="BR257" s="15" t="str">
        <f t="shared" si="25"/>
        <v>*</v>
      </c>
      <c r="BS257" s="15" t="str">
        <f t="shared" si="26"/>
        <v>*</v>
      </c>
      <c r="BT257" s="157" t="str">
        <f t="shared" si="27"/>
        <v/>
      </c>
    </row>
    <row r="258" spans="1:72" ht="14.45" hidden="1">
      <c r="A258" s="44" t="str">
        <f t="shared" si="23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4"/>
        <v>Aderente</v>
      </c>
      <c r="BR258" s="15" t="str">
        <f t="shared" si="25"/>
        <v>*</v>
      </c>
      <c r="BS258" s="15" t="str">
        <f t="shared" si="26"/>
        <v>*</v>
      </c>
      <c r="BT258" s="157" t="str">
        <f t="shared" si="27"/>
        <v/>
      </c>
    </row>
    <row r="259" spans="1:72" ht="14.45" hidden="1">
      <c r="A259" s="44" t="str">
        <f t="shared" si="23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4"/>
        <v>Aderente</v>
      </c>
      <c r="BR259" s="15" t="str">
        <f t="shared" si="25"/>
        <v>*</v>
      </c>
      <c r="BS259" s="15" t="str">
        <f t="shared" si="26"/>
        <v>*</v>
      </c>
      <c r="BT259" s="157" t="str">
        <f t="shared" si="27"/>
        <v/>
      </c>
    </row>
    <row r="260" spans="1:72" ht="14.45" hidden="1">
      <c r="A260" s="44" t="str">
        <f t="shared" si="23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4"/>
        <v>Aderente</v>
      </c>
      <c r="BR260" s="15" t="str">
        <f t="shared" si="25"/>
        <v>*</v>
      </c>
      <c r="BS260" s="15" t="str">
        <f t="shared" si="26"/>
        <v>*</v>
      </c>
      <c r="BT260" s="157" t="str">
        <f t="shared" si="27"/>
        <v/>
      </c>
    </row>
    <row r="261" spans="1:72" ht="14.45" hidden="1">
      <c r="A261" s="44" t="str">
        <f t="shared" si="23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4"/>
        <v>Aderente</v>
      </c>
      <c r="BR261" s="15" t="str">
        <f t="shared" si="25"/>
        <v>*</v>
      </c>
      <c r="BS261" s="15" t="str">
        <f t="shared" si="26"/>
        <v>*</v>
      </c>
      <c r="BT261" s="157" t="str">
        <f t="shared" si="27"/>
        <v/>
      </c>
    </row>
    <row r="262" spans="1:72" ht="14.45" hidden="1">
      <c r="A262" s="44" t="str">
        <f t="shared" si="23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4"/>
        <v>Aderente</v>
      </c>
      <c r="BR262" s="15" t="str">
        <f t="shared" si="25"/>
        <v>*</v>
      </c>
      <c r="BS262" s="15" t="str">
        <f t="shared" si="26"/>
        <v>*</v>
      </c>
      <c r="BT262" s="157" t="str">
        <f t="shared" si="27"/>
        <v/>
      </c>
    </row>
    <row r="263" spans="1:72" ht="14.45" hidden="1">
      <c r="A263" s="44" t="str">
        <f t="shared" si="23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4"/>
        <v>Aderente</v>
      </c>
      <c r="BR263" s="15" t="str">
        <f t="shared" si="25"/>
        <v>*</v>
      </c>
      <c r="BS263" s="15" t="str">
        <f t="shared" si="26"/>
        <v>*</v>
      </c>
      <c r="BT263" s="157" t="str">
        <f t="shared" si="27"/>
        <v/>
      </c>
    </row>
    <row r="264" spans="1:72" ht="14.45" hidden="1">
      <c r="A264" s="44" t="str">
        <f t="shared" si="23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4"/>
        <v>Aderente</v>
      </c>
      <c r="BR264" s="15" t="str">
        <f t="shared" si="25"/>
        <v>*</v>
      </c>
      <c r="BS264" s="15" t="str">
        <f t="shared" si="26"/>
        <v>*</v>
      </c>
      <c r="BT264" s="157" t="str">
        <f t="shared" si="27"/>
        <v/>
      </c>
    </row>
    <row r="265" spans="1:72" ht="14.45" hidden="1">
      <c r="A265" s="44" t="str">
        <f t="shared" ref="A265:A328" si="28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9">IF(AND(BR265&lt;1,BS265&lt;1),"Produção e Intervalo",IF(BR265&lt;1,"Intervalo",IF(BS265&lt;1,"Produção","Aderente")))</f>
        <v>Aderente</v>
      </c>
      <c r="BR265" s="15" t="str">
        <f t="shared" ref="BR265:BR328" si="30">IF(OR(B265="",F265=""),"*",AY265/P265)</f>
        <v>*</v>
      </c>
      <c r="BS265" s="15" t="str">
        <f t="shared" ref="BS265:BS328" si="31">IF(OR(B265="",F265=""),"*",BA265/Q265)</f>
        <v>*</v>
      </c>
      <c r="BT265" s="157" t="str">
        <f t="shared" ref="BT265:BT328" si="32">IF(BN265="","",SUBSTITUTE(BM265," ","")&amp;SUBSTITUTE(BN265," ",""))</f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si="28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9"/>
        <v>Aderente</v>
      </c>
      <c r="BR314" s="15" t="str">
        <f t="shared" si="30"/>
        <v>*</v>
      </c>
      <c r="BS314" s="15" t="str">
        <f t="shared" si="31"/>
        <v>*</v>
      </c>
      <c r="BT314" s="157" t="str">
        <f t="shared" si="32"/>
        <v/>
      </c>
    </row>
    <row r="315" spans="1:72" ht="14.45" hidden="1">
      <c r="A315" s="44" t="str">
        <f t="shared" si="28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9"/>
        <v>Aderente</v>
      </c>
      <c r="BR315" s="15" t="str">
        <f t="shared" si="30"/>
        <v>*</v>
      </c>
      <c r="BS315" s="15" t="str">
        <f t="shared" si="31"/>
        <v>*</v>
      </c>
      <c r="BT315" s="157" t="str">
        <f t="shared" si="32"/>
        <v/>
      </c>
    </row>
    <row r="316" spans="1:72" ht="14.45" hidden="1">
      <c r="A316" s="44" t="str">
        <f t="shared" si="28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9"/>
        <v>Aderente</v>
      </c>
      <c r="BR316" s="15" t="str">
        <f t="shared" si="30"/>
        <v>*</v>
      </c>
      <c r="BS316" s="15" t="str">
        <f t="shared" si="31"/>
        <v>*</v>
      </c>
      <c r="BT316" s="157" t="str">
        <f t="shared" si="32"/>
        <v/>
      </c>
    </row>
    <row r="317" spans="1:72" ht="14.45" hidden="1">
      <c r="A317" s="44" t="str">
        <f t="shared" si="28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9"/>
        <v>Aderente</v>
      </c>
      <c r="BR317" s="15" t="str">
        <f t="shared" si="30"/>
        <v>*</v>
      </c>
      <c r="BS317" s="15" t="str">
        <f t="shared" si="31"/>
        <v>*</v>
      </c>
      <c r="BT317" s="157" t="str">
        <f t="shared" si="32"/>
        <v/>
      </c>
    </row>
    <row r="318" spans="1:72" ht="14.45" hidden="1">
      <c r="A318" s="44" t="str">
        <f t="shared" si="28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9"/>
        <v>Aderente</v>
      </c>
      <c r="BR318" s="15" t="str">
        <f t="shared" si="30"/>
        <v>*</v>
      </c>
      <c r="BS318" s="15" t="str">
        <f t="shared" si="31"/>
        <v>*</v>
      </c>
      <c r="BT318" s="157" t="str">
        <f t="shared" si="32"/>
        <v/>
      </c>
    </row>
    <row r="319" spans="1:72" ht="14.45" hidden="1">
      <c r="A319" s="44" t="str">
        <f t="shared" si="28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9"/>
        <v>Aderente</v>
      </c>
      <c r="BR319" s="15" t="str">
        <f t="shared" si="30"/>
        <v>*</v>
      </c>
      <c r="BS319" s="15" t="str">
        <f t="shared" si="31"/>
        <v>*</v>
      </c>
      <c r="BT319" s="157" t="str">
        <f t="shared" si="32"/>
        <v/>
      </c>
    </row>
    <row r="320" spans="1:72" ht="14.45" hidden="1">
      <c r="A320" s="44" t="str">
        <f t="shared" si="28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9"/>
        <v>Aderente</v>
      </c>
      <c r="BR320" s="15" t="str">
        <f t="shared" si="30"/>
        <v>*</v>
      </c>
      <c r="BS320" s="15" t="str">
        <f t="shared" si="31"/>
        <v>*</v>
      </c>
      <c r="BT320" s="157" t="str">
        <f t="shared" si="32"/>
        <v/>
      </c>
    </row>
    <row r="321" spans="1:72" ht="14.45" hidden="1">
      <c r="A321" s="44" t="str">
        <f t="shared" si="28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9"/>
        <v>Aderente</v>
      </c>
      <c r="BR321" s="15" t="str">
        <f t="shared" si="30"/>
        <v>*</v>
      </c>
      <c r="BS321" s="15" t="str">
        <f t="shared" si="31"/>
        <v>*</v>
      </c>
      <c r="BT321" s="157" t="str">
        <f t="shared" si="32"/>
        <v/>
      </c>
    </row>
    <row r="322" spans="1:72" ht="14.45" hidden="1">
      <c r="A322" s="44" t="str">
        <f t="shared" si="28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9"/>
        <v>Aderente</v>
      </c>
      <c r="BR322" s="15" t="str">
        <f t="shared" si="30"/>
        <v>*</v>
      </c>
      <c r="BS322" s="15" t="str">
        <f t="shared" si="31"/>
        <v>*</v>
      </c>
      <c r="BT322" s="157" t="str">
        <f t="shared" si="32"/>
        <v/>
      </c>
    </row>
    <row r="323" spans="1:72" ht="14.45" hidden="1">
      <c r="A323" s="44" t="str">
        <f t="shared" si="28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9"/>
        <v>Aderente</v>
      </c>
      <c r="BR323" s="15" t="str">
        <f t="shared" si="30"/>
        <v>*</v>
      </c>
      <c r="BS323" s="15" t="str">
        <f t="shared" si="31"/>
        <v>*</v>
      </c>
      <c r="BT323" s="157" t="str">
        <f t="shared" si="32"/>
        <v/>
      </c>
    </row>
    <row r="324" spans="1:72" ht="14.45" hidden="1">
      <c r="A324" s="44" t="str">
        <f t="shared" si="28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9"/>
        <v>Aderente</v>
      </c>
      <c r="BR324" s="15" t="str">
        <f t="shared" si="30"/>
        <v>*</v>
      </c>
      <c r="BS324" s="15" t="str">
        <f t="shared" si="31"/>
        <v>*</v>
      </c>
      <c r="BT324" s="157" t="str">
        <f t="shared" si="32"/>
        <v/>
      </c>
    </row>
    <row r="325" spans="1:72" ht="14.45" hidden="1">
      <c r="A325" s="44" t="str">
        <f t="shared" si="28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9"/>
        <v>Aderente</v>
      </c>
      <c r="BR325" s="15" t="str">
        <f t="shared" si="30"/>
        <v>*</v>
      </c>
      <c r="BS325" s="15" t="str">
        <f t="shared" si="31"/>
        <v>*</v>
      </c>
      <c r="BT325" s="157" t="str">
        <f t="shared" si="32"/>
        <v/>
      </c>
    </row>
    <row r="326" spans="1:72" ht="14.45" hidden="1">
      <c r="A326" s="44" t="str">
        <f t="shared" si="28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9"/>
        <v>Aderente</v>
      </c>
      <c r="BR326" s="15" t="str">
        <f t="shared" si="30"/>
        <v>*</v>
      </c>
      <c r="BS326" s="15" t="str">
        <f t="shared" si="31"/>
        <v>*</v>
      </c>
      <c r="BT326" s="157" t="str">
        <f t="shared" si="32"/>
        <v/>
      </c>
    </row>
    <row r="327" spans="1:72" ht="14.45" hidden="1">
      <c r="A327" s="44" t="str">
        <f t="shared" si="28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9"/>
        <v>Aderente</v>
      </c>
      <c r="BR327" s="15" t="str">
        <f t="shared" si="30"/>
        <v>*</v>
      </c>
      <c r="BS327" s="15" t="str">
        <f t="shared" si="31"/>
        <v>*</v>
      </c>
      <c r="BT327" s="157" t="str">
        <f t="shared" si="32"/>
        <v/>
      </c>
    </row>
    <row r="328" spans="1:72" ht="14.45" hidden="1">
      <c r="A328" s="44" t="str">
        <f t="shared" si="28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9"/>
        <v>Aderente</v>
      </c>
      <c r="BR328" s="15" t="str">
        <f t="shared" si="30"/>
        <v>*</v>
      </c>
      <c r="BS328" s="15" t="str">
        <f t="shared" si="31"/>
        <v>*</v>
      </c>
      <c r="BT328" s="157" t="str">
        <f t="shared" si="32"/>
        <v/>
      </c>
    </row>
    <row r="329" spans="1:72" ht="14.45" hidden="1">
      <c r="A329" s="44" t="str">
        <f t="shared" ref="A329:A392" si="33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4">IF(AND(BR329&lt;1,BS329&lt;1),"Produção e Intervalo",IF(BR329&lt;1,"Intervalo",IF(BS329&lt;1,"Produção","Aderente")))</f>
        <v>Aderente</v>
      </c>
      <c r="BR329" s="15" t="str">
        <f t="shared" ref="BR329:BR392" si="35">IF(OR(B329="",F329=""),"*",AY329/P329)</f>
        <v>*</v>
      </c>
      <c r="BS329" s="15" t="str">
        <f t="shared" ref="BS329:BS392" si="36">IF(OR(B329="",F329=""),"*",BA329/Q329)</f>
        <v>*</v>
      </c>
      <c r="BT329" s="157" t="str">
        <f t="shared" ref="BT329:BT392" si="37">IF(BN329="","",SUBSTITUTE(BM329," ","")&amp;SUBSTITUTE(BN329," ",""))</f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si="33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4"/>
        <v>Aderente</v>
      </c>
      <c r="BR378" s="15" t="str">
        <f t="shared" si="35"/>
        <v>*</v>
      </c>
      <c r="BS378" s="15" t="str">
        <f t="shared" si="36"/>
        <v>*</v>
      </c>
      <c r="BT378" s="157" t="str">
        <f t="shared" si="37"/>
        <v/>
      </c>
    </row>
    <row r="379" spans="1:72" ht="14.45" hidden="1">
      <c r="A379" s="44" t="str">
        <f t="shared" si="33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4"/>
        <v>Aderente</v>
      </c>
      <c r="BR379" s="15" t="str">
        <f t="shared" si="35"/>
        <v>*</v>
      </c>
      <c r="BS379" s="15" t="str">
        <f t="shared" si="36"/>
        <v>*</v>
      </c>
      <c r="BT379" s="157" t="str">
        <f t="shared" si="37"/>
        <v/>
      </c>
    </row>
    <row r="380" spans="1:72" ht="14.45" hidden="1">
      <c r="A380" s="44" t="str">
        <f t="shared" si="33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4"/>
        <v>Aderente</v>
      </c>
      <c r="BR380" s="15" t="str">
        <f t="shared" si="35"/>
        <v>*</v>
      </c>
      <c r="BS380" s="15" t="str">
        <f t="shared" si="36"/>
        <v>*</v>
      </c>
      <c r="BT380" s="157" t="str">
        <f t="shared" si="37"/>
        <v/>
      </c>
    </row>
    <row r="381" spans="1:72" ht="14.45" hidden="1">
      <c r="A381" s="44" t="str">
        <f t="shared" si="33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4"/>
        <v>Aderente</v>
      </c>
      <c r="BR381" s="15" t="str">
        <f t="shared" si="35"/>
        <v>*</v>
      </c>
      <c r="BS381" s="15" t="str">
        <f t="shared" si="36"/>
        <v>*</v>
      </c>
      <c r="BT381" s="157" t="str">
        <f t="shared" si="37"/>
        <v/>
      </c>
    </row>
    <row r="382" spans="1:72" ht="14.45" hidden="1">
      <c r="A382" s="44" t="str">
        <f t="shared" si="33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4"/>
        <v>Aderente</v>
      </c>
      <c r="BR382" s="15" t="str">
        <f t="shared" si="35"/>
        <v>*</v>
      </c>
      <c r="BS382" s="15" t="str">
        <f t="shared" si="36"/>
        <v>*</v>
      </c>
      <c r="BT382" s="157" t="str">
        <f t="shared" si="37"/>
        <v/>
      </c>
    </row>
    <row r="383" spans="1:72" ht="14.45" hidden="1">
      <c r="A383" s="44" t="str">
        <f t="shared" si="33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4"/>
        <v>Aderente</v>
      </c>
      <c r="BR383" s="15" t="str">
        <f t="shared" si="35"/>
        <v>*</v>
      </c>
      <c r="BS383" s="15" t="str">
        <f t="shared" si="36"/>
        <v>*</v>
      </c>
      <c r="BT383" s="157" t="str">
        <f t="shared" si="37"/>
        <v/>
      </c>
    </row>
    <row r="384" spans="1:72" ht="14.45" hidden="1">
      <c r="A384" s="44" t="str">
        <f t="shared" si="33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4"/>
        <v>Aderente</v>
      </c>
      <c r="BR384" s="15" t="str">
        <f t="shared" si="35"/>
        <v>*</v>
      </c>
      <c r="BS384" s="15" t="str">
        <f t="shared" si="36"/>
        <v>*</v>
      </c>
      <c r="BT384" s="157" t="str">
        <f t="shared" si="37"/>
        <v/>
      </c>
    </row>
    <row r="385" spans="1:72" ht="14.45" hidden="1">
      <c r="A385" s="44" t="str">
        <f t="shared" si="33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4"/>
        <v>Aderente</v>
      </c>
      <c r="BR385" s="15" t="str">
        <f t="shared" si="35"/>
        <v>*</v>
      </c>
      <c r="BS385" s="15" t="str">
        <f t="shared" si="36"/>
        <v>*</v>
      </c>
      <c r="BT385" s="157" t="str">
        <f t="shared" si="37"/>
        <v/>
      </c>
    </row>
    <row r="386" spans="1:72" ht="14.45" hidden="1">
      <c r="A386" s="44" t="str">
        <f t="shared" si="33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4"/>
        <v>Aderente</v>
      </c>
      <c r="BR386" s="15" t="str">
        <f t="shared" si="35"/>
        <v>*</v>
      </c>
      <c r="BS386" s="15" t="str">
        <f t="shared" si="36"/>
        <v>*</v>
      </c>
      <c r="BT386" s="157" t="str">
        <f t="shared" si="37"/>
        <v/>
      </c>
    </row>
    <row r="387" spans="1:72" ht="14.45" hidden="1">
      <c r="A387" s="44" t="str">
        <f t="shared" si="33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4"/>
        <v>Aderente</v>
      </c>
      <c r="BR387" s="15" t="str">
        <f t="shared" si="35"/>
        <v>*</v>
      </c>
      <c r="BS387" s="15" t="str">
        <f t="shared" si="36"/>
        <v>*</v>
      </c>
      <c r="BT387" s="157" t="str">
        <f t="shared" si="37"/>
        <v/>
      </c>
    </row>
    <row r="388" spans="1:72" ht="14.45" hidden="1">
      <c r="A388" s="44" t="str">
        <f t="shared" si="33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4"/>
        <v>Aderente</v>
      </c>
      <c r="BR388" s="15" t="str">
        <f t="shared" si="35"/>
        <v>*</v>
      </c>
      <c r="BS388" s="15" t="str">
        <f t="shared" si="36"/>
        <v>*</v>
      </c>
      <c r="BT388" s="157" t="str">
        <f t="shared" si="37"/>
        <v/>
      </c>
    </row>
    <row r="389" spans="1:72" ht="14.45" hidden="1">
      <c r="A389" s="44" t="str">
        <f t="shared" si="33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4"/>
        <v>Aderente</v>
      </c>
      <c r="BR389" s="15" t="str">
        <f t="shared" si="35"/>
        <v>*</v>
      </c>
      <c r="BS389" s="15" t="str">
        <f t="shared" si="36"/>
        <v>*</v>
      </c>
      <c r="BT389" s="157" t="str">
        <f t="shared" si="37"/>
        <v/>
      </c>
    </row>
    <row r="390" spans="1:72" ht="14.45" hidden="1">
      <c r="A390" s="44" t="str">
        <f t="shared" si="33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4"/>
        <v>Aderente</v>
      </c>
      <c r="BR390" s="15" t="str">
        <f t="shared" si="35"/>
        <v>*</v>
      </c>
      <c r="BS390" s="15" t="str">
        <f t="shared" si="36"/>
        <v>*</v>
      </c>
      <c r="BT390" s="157" t="str">
        <f t="shared" si="37"/>
        <v/>
      </c>
    </row>
    <row r="391" spans="1:72" ht="14.45" hidden="1">
      <c r="A391" s="44" t="str">
        <f t="shared" si="33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4"/>
        <v>Aderente</v>
      </c>
      <c r="BR391" s="15" t="str">
        <f t="shared" si="35"/>
        <v>*</v>
      </c>
      <c r="BS391" s="15" t="str">
        <f t="shared" si="36"/>
        <v>*</v>
      </c>
      <c r="BT391" s="157" t="str">
        <f t="shared" si="37"/>
        <v/>
      </c>
    </row>
    <row r="392" spans="1:72" ht="14.45" hidden="1">
      <c r="A392" s="44" t="str">
        <f t="shared" si="33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4"/>
        <v>Aderente</v>
      </c>
      <c r="BR392" s="15" t="str">
        <f t="shared" si="35"/>
        <v>*</v>
      </c>
      <c r="BS392" s="15" t="str">
        <f t="shared" si="36"/>
        <v>*</v>
      </c>
      <c r="BT392" s="157" t="str">
        <f t="shared" si="37"/>
        <v/>
      </c>
    </row>
    <row r="393" spans="1:72" ht="14.45" hidden="1">
      <c r="A393" s="44" t="str">
        <f t="shared" ref="A393:A456" si="38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si="38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t="14.45" hidden="1">
      <c r="A443" s="44" t="str">
        <f t="shared" si="38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t="14.45" hidden="1">
      <c r="A444" s="44" t="str">
        <f t="shared" si="38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t="14.45" hidden="1">
      <c r="A445" s="44" t="str">
        <f t="shared" si="38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t="14.45" hidden="1">
      <c r="A446" s="44" t="str">
        <f t="shared" si="38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t="14.45" hidden="1">
      <c r="A447" s="44" t="str">
        <f t="shared" si="38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t="14.45" hidden="1">
      <c r="A448" s="44" t="str">
        <f t="shared" si="38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t="14.45" hidden="1">
      <c r="A449" s="44" t="str">
        <f t="shared" si="38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t="14.45" hidden="1">
      <c r="A450" s="44" t="str">
        <f t="shared" si="38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t="14.45" hidden="1">
      <c r="A451" s="44" t="str">
        <f t="shared" si="38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t="14.45" hidden="1">
      <c r="A452" s="44" t="str">
        <f t="shared" si="38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t="14.45" hidden="1">
      <c r="A453" s="44" t="str">
        <f t="shared" si="38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t="14.45" hidden="1">
      <c r="A454" s="44" t="str">
        <f t="shared" si="38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t="14.45" hidden="1">
      <c r="A455" s="44" t="str">
        <f t="shared" si="38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t="14.45" hidden="1">
      <c r="A456" s="44" t="str">
        <f t="shared" si="38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t="14.45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4">IF(AND(BR457&lt;1,BS457&lt;1),"Produção e Intervalo",IF(BR457&lt;1,"Intervalo",IF(BS457&lt;1,"Produção","Aderente")))</f>
        <v>Aderente</v>
      </c>
      <c r="BR457" s="15" t="str">
        <f t="shared" ref="BR457:BR520" si="45">IF(OR(B457="",F457=""),"*",AY457/P457)</f>
        <v>*</v>
      </c>
      <c r="BS457" s="15" t="str">
        <f t="shared" ref="BS457:BS520" si="46">IF(OR(B457="",F457=""),"*",BA457/Q457)</f>
        <v>*</v>
      </c>
      <c r="BT457" s="157" t="str">
        <f t="shared" ref="BT457:BT520" si="47">IF(BN457="","",SUBSTITUTE(BM457," ","")&amp;SUBSTITUTE(BN457," ",""))</f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4"/>
        <v>Aderente</v>
      </c>
      <c r="BR506" s="15" t="str">
        <f t="shared" si="45"/>
        <v>*</v>
      </c>
      <c r="BS506" s="15" t="str">
        <f t="shared" si="46"/>
        <v>*</v>
      </c>
      <c r="BT506" s="157" t="str">
        <f t="shared" si="47"/>
        <v/>
      </c>
    </row>
    <row r="507" spans="1:72" ht="14.45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4"/>
        <v>Aderente</v>
      </c>
      <c r="BR507" s="15" t="str">
        <f t="shared" si="45"/>
        <v>*</v>
      </c>
      <c r="BS507" s="15" t="str">
        <f t="shared" si="46"/>
        <v>*</v>
      </c>
      <c r="BT507" s="157" t="str">
        <f t="shared" si="47"/>
        <v/>
      </c>
    </row>
    <row r="508" spans="1:72" ht="14.45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4"/>
        <v>Aderente</v>
      </c>
      <c r="BR508" s="15" t="str">
        <f t="shared" si="45"/>
        <v>*</v>
      </c>
      <c r="BS508" s="15" t="str">
        <f t="shared" si="46"/>
        <v>*</v>
      </c>
      <c r="BT508" s="157" t="str">
        <f t="shared" si="47"/>
        <v/>
      </c>
    </row>
    <row r="509" spans="1:72" ht="14.45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4"/>
        <v>Aderente</v>
      </c>
      <c r="BR509" s="15" t="str">
        <f t="shared" si="45"/>
        <v>*</v>
      </c>
      <c r="BS509" s="15" t="str">
        <f t="shared" si="46"/>
        <v>*</v>
      </c>
      <c r="BT509" s="157" t="str">
        <f t="shared" si="47"/>
        <v/>
      </c>
    </row>
    <row r="510" spans="1:72" ht="14.45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4"/>
        <v>Aderente</v>
      </c>
      <c r="BR510" s="15" t="str">
        <f t="shared" si="45"/>
        <v>*</v>
      </c>
      <c r="BS510" s="15" t="str">
        <f t="shared" si="46"/>
        <v>*</v>
      </c>
      <c r="BT510" s="157" t="str">
        <f t="shared" si="47"/>
        <v/>
      </c>
    </row>
    <row r="511" spans="1:72" ht="14.45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4"/>
        <v>Aderente</v>
      </c>
      <c r="BR511" s="15" t="str">
        <f t="shared" si="45"/>
        <v>*</v>
      </c>
      <c r="BS511" s="15" t="str">
        <f t="shared" si="46"/>
        <v>*</v>
      </c>
      <c r="BT511" s="157" t="str">
        <f t="shared" si="47"/>
        <v/>
      </c>
    </row>
    <row r="512" spans="1:72" ht="14.45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4"/>
        <v>Aderente</v>
      </c>
      <c r="BR512" s="15" t="str">
        <f t="shared" si="45"/>
        <v>*</v>
      </c>
      <c r="BS512" s="15" t="str">
        <f t="shared" si="46"/>
        <v>*</v>
      </c>
      <c r="BT512" s="157" t="str">
        <f t="shared" si="47"/>
        <v/>
      </c>
    </row>
    <row r="513" spans="1:72" ht="14.45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4"/>
        <v>Aderente</v>
      </c>
      <c r="BR513" s="15" t="str">
        <f t="shared" si="45"/>
        <v>*</v>
      </c>
      <c r="BS513" s="15" t="str">
        <f t="shared" si="46"/>
        <v>*</v>
      </c>
      <c r="BT513" s="157" t="str">
        <f t="shared" si="47"/>
        <v/>
      </c>
    </row>
    <row r="514" spans="1:72" ht="14.45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4"/>
        <v>Aderente</v>
      </c>
      <c r="BR514" s="15" t="str">
        <f t="shared" si="45"/>
        <v>*</v>
      </c>
      <c r="BS514" s="15" t="str">
        <f t="shared" si="46"/>
        <v>*</v>
      </c>
      <c r="BT514" s="157" t="str">
        <f t="shared" si="47"/>
        <v/>
      </c>
    </row>
    <row r="515" spans="1:72" ht="14.45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4"/>
        <v>Aderente</v>
      </c>
      <c r="BR515" s="15" t="str">
        <f t="shared" si="45"/>
        <v>*</v>
      </c>
      <c r="BS515" s="15" t="str">
        <f t="shared" si="46"/>
        <v>*</v>
      </c>
      <c r="BT515" s="157" t="str">
        <f t="shared" si="47"/>
        <v/>
      </c>
    </row>
    <row r="516" spans="1:72" ht="14.45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4"/>
        <v>Aderente</v>
      </c>
      <c r="BR516" s="15" t="str">
        <f t="shared" si="45"/>
        <v>*</v>
      </c>
      <c r="BS516" s="15" t="str">
        <f t="shared" si="46"/>
        <v>*</v>
      </c>
      <c r="BT516" s="157" t="str">
        <f t="shared" si="47"/>
        <v/>
      </c>
    </row>
    <row r="517" spans="1:72" ht="14.45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4"/>
        <v>Aderente</v>
      </c>
      <c r="BR517" s="15" t="str">
        <f t="shared" si="45"/>
        <v>*</v>
      </c>
      <c r="BS517" s="15" t="str">
        <f t="shared" si="46"/>
        <v>*</v>
      </c>
      <c r="BT517" s="157" t="str">
        <f t="shared" si="47"/>
        <v/>
      </c>
    </row>
    <row r="518" spans="1:72" ht="14.45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4"/>
        <v>Aderente</v>
      </c>
      <c r="BR518" s="15" t="str">
        <f t="shared" si="45"/>
        <v>*</v>
      </c>
      <c r="BS518" s="15" t="str">
        <f t="shared" si="46"/>
        <v>*</v>
      </c>
      <c r="BT518" s="157" t="str">
        <f t="shared" si="47"/>
        <v/>
      </c>
    </row>
    <row r="519" spans="1:72" ht="14.45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4"/>
        <v>Aderente</v>
      </c>
      <c r="BR519" s="15" t="str">
        <f t="shared" si="45"/>
        <v>*</v>
      </c>
      <c r="BS519" s="15" t="str">
        <f t="shared" si="46"/>
        <v>*</v>
      </c>
      <c r="BT519" s="157" t="str">
        <f t="shared" si="47"/>
        <v/>
      </c>
    </row>
    <row r="520" spans="1:72" ht="14.45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4"/>
        <v>Aderente</v>
      </c>
      <c r="BR520" s="15" t="str">
        <f t="shared" si="45"/>
        <v>*</v>
      </c>
      <c r="BS520" s="15" t="str">
        <f t="shared" si="46"/>
        <v>*</v>
      </c>
      <c r="BT520" s="157" t="str">
        <f t="shared" si="47"/>
        <v/>
      </c>
    </row>
    <row r="521" spans="1:72" ht="14.45" hidden="1">
      <c r="A521" s="44" t="str">
        <f t="shared" ref="A521:A584" si="48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9">IF(AND(BR521&lt;1,BS521&lt;1),"Produção e Intervalo",IF(BR521&lt;1,"Intervalo",IF(BS521&lt;1,"Produção","Aderente")))</f>
        <v>Aderente</v>
      </c>
      <c r="BR521" s="15" t="str">
        <f t="shared" ref="BR521:BR584" si="50">IF(OR(B521="",F521=""),"*",AY521/P521)</f>
        <v>*</v>
      </c>
      <c r="BS521" s="15" t="str">
        <f t="shared" ref="BS521:BS584" si="51">IF(OR(B521="",F521=""),"*",BA521/Q521)</f>
        <v>*</v>
      </c>
      <c r="BT521" s="157" t="str">
        <f t="shared" ref="BT521:BT584" si="52">IF(BN521="","",SUBSTITUTE(BM521," ","")&amp;SUBSTITUTE(BN521," ",""))</f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si="48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9"/>
        <v>Aderente</v>
      </c>
      <c r="BR570" s="15" t="str">
        <f t="shared" si="50"/>
        <v>*</v>
      </c>
      <c r="BS570" s="15" t="str">
        <f t="shared" si="51"/>
        <v>*</v>
      </c>
      <c r="BT570" s="157" t="str">
        <f t="shared" si="52"/>
        <v/>
      </c>
    </row>
    <row r="571" spans="1:72" ht="14.45" hidden="1">
      <c r="A571" s="44" t="str">
        <f t="shared" si="48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9"/>
        <v>Aderente</v>
      </c>
      <c r="BR571" s="15" t="str">
        <f t="shared" si="50"/>
        <v>*</v>
      </c>
      <c r="BS571" s="15" t="str">
        <f t="shared" si="51"/>
        <v>*</v>
      </c>
      <c r="BT571" s="157" t="str">
        <f t="shared" si="52"/>
        <v/>
      </c>
    </row>
    <row r="572" spans="1:72" ht="14.45" hidden="1">
      <c r="A572" s="44" t="str">
        <f t="shared" si="48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9"/>
        <v>Aderente</v>
      </c>
      <c r="BR572" s="15" t="str">
        <f t="shared" si="50"/>
        <v>*</v>
      </c>
      <c r="BS572" s="15" t="str">
        <f t="shared" si="51"/>
        <v>*</v>
      </c>
      <c r="BT572" s="157" t="str">
        <f t="shared" si="52"/>
        <v/>
      </c>
    </row>
    <row r="573" spans="1:72" ht="14.45" hidden="1">
      <c r="A573" s="44" t="str">
        <f t="shared" si="48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9"/>
        <v>Aderente</v>
      </c>
      <c r="BR573" s="15" t="str">
        <f t="shared" si="50"/>
        <v>*</v>
      </c>
      <c r="BS573" s="15" t="str">
        <f t="shared" si="51"/>
        <v>*</v>
      </c>
      <c r="BT573" s="157" t="str">
        <f t="shared" si="52"/>
        <v/>
      </c>
    </row>
    <row r="574" spans="1:72" ht="14.45" hidden="1">
      <c r="A574" s="44" t="str">
        <f t="shared" si="48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9"/>
        <v>Aderente</v>
      </c>
      <c r="BR574" s="15" t="str">
        <f t="shared" si="50"/>
        <v>*</v>
      </c>
      <c r="BS574" s="15" t="str">
        <f t="shared" si="51"/>
        <v>*</v>
      </c>
      <c r="BT574" s="157" t="str">
        <f t="shared" si="52"/>
        <v/>
      </c>
    </row>
    <row r="575" spans="1:72" ht="14.45" hidden="1">
      <c r="A575" s="44" t="str">
        <f t="shared" si="48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9"/>
        <v>Aderente</v>
      </c>
      <c r="BR575" s="15" t="str">
        <f t="shared" si="50"/>
        <v>*</v>
      </c>
      <c r="BS575" s="15" t="str">
        <f t="shared" si="51"/>
        <v>*</v>
      </c>
      <c r="BT575" s="157" t="str">
        <f t="shared" si="52"/>
        <v/>
      </c>
    </row>
    <row r="576" spans="1:72" ht="14.45" hidden="1">
      <c r="A576" s="44" t="str">
        <f t="shared" si="48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9"/>
        <v>Aderente</v>
      </c>
      <c r="BR576" s="15" t="str">
        <f t="shared" si="50"/>
        <v>*</v>
      </c>
      <c r="BS576" s="15" t="str">
        <f t="shared" si="51"/>
        <v>*</v>
      </c>
      <c r="BT576" s="157" t="str">
        <f t="shared" si="52"/>
        <v/>
      </c>
    </row>
    <row r="577" spans="1:72" ht="14.45" hidden="1">
      <c r="A577" s="44" t="str">
        <f t="shared" si="48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9"/>
        <v>Aderente</v>
      </c>
      <c r="BR577" s="15" t="str">
        <f t="shared" si="50"/>
        <v>*</v>
      </c>
      <c r="BS577" s="15" t="str">
        <f t="shared" si="51"/>
        <v>*</v>
      </c>
      <c r="BT577" s="157" t="str">
        <f t="shared" si="52"/>
        <v/>
      </c>
    </row>
    <row r="578" spans="1:72" ht="14.45" hidden="1">
      <c r="A578" s="44" t="str">
        <f t="shared" si="48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9"/>
        <v>Aderente</v>
      </c>
      <c r="BR578" s="15" t="str">
        <f t="shared" si="50"/>
        <v>*</v>
      </c>
      <c r="BS578" s="15" t="str">
        <f t="shared" si="51"/>
        <v>*</v>
      </c>
      <c r="BT578" s="157" t="str">
        <f t="shared" si="52"/>
        <v/>
      </c>
    </row>
    <row r="579" spans="1:72" ht="14.45" hidden="1">
      <c r="A579" s="44" t="str">
        <f t="shared" si="48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9"/>
        <v>Aderente</v>
      </c>
      <c r="BR579" s="15" t="str">
        <f t="shared" si="50"/>
        <v>*</v>
      </c>
      <c r="BS579" s="15" t="str">
        <f t="shared" si="51"/>
        <v>*</v>
      </c>
      <c r="BT579" s="157" t="str">
        <f t="shared" si="52"/>
        <v/>
      </c>
    </row>
    <row r="580" spans="1:72" ht="14.45" hidden="1">
      <c r="A580" s="44" t="str">
        <f t="shared" si="48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9"/>
        <v>Aderente</v>
      </c>
      <c r="BR580" s="15" t="str">
        <f t="shared" si="50"/>
        <v>*</v>
      </c>
      <c r="BS580" s="15" t="str">
        <f t="shared" si="51"/>
        <v>*</v>
      </c>
      <c r="BT580" s="157" t="str">
        <f t="shared" si="52"/>
        <v/>
      </c>
    </row>
    <row r="581" spans="1:72" ht="14.45" hidden="1">
      <c r="A581" s="44" t="str">
        <f t="shared" si="48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9"/>
        <v>Aderente</v>
      </c>
      <c r="BR581" s="15" t="str">
        <f t="shared" si="50"/>
        <v>*</v>
      </c>
      <c r="BS581" s="15" t="str">
        <f t="shared" si="51"/>
        <v>*</v>
      </c>
      <c r="BT581" s="157" t="str">
        <f t="shared" si="52"/>
        <v/>
      </c>
    </row>
    <row r="582" spans="1:72" ht="14.45" hidden="1">
      <c r="A582" s="44" t="str">
        <f t="shared" si="48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9"/>
        <v>Aderente</v>
      </c>
      <c r="BR582" s="15" t="str">
        <f t="shared" si="50"/>
        <v>*</v>
      </c>
      <c r="BS582" s="15" t="str">
        <f t="shared" si="51"/>
        <v>*</v>
      </c>
      <c r="BT582" s="157" t="str">
        <f t="shared" si="52"/>
        <v/>
      </c>
    </row>
    <row r="583" spans="1:72" ht="14.45" hidden="1">
      <c r="A583" s="44" t="str">
        <f t="shared" si="48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9"/>
        <v>Aderente</v>
      </c>
      <c r="BR583" s="15" t="str">
        <f t="shared" si="50"/>
        <v>*</v>
      </c>
      <c r="BS583" s="15" t="str">
        <f t="shared" si="51"/>
        <v>*</v>
      </c>
      <c r="BT583" s="157" t="str">
        <f t="shared" si="52"/>
        <v/>
      </c>
    </row>
    <row r="584" spans="1:72" ht="14.45" hidden="1">
      <c r="A584" s="44" t="str">
        <f t="shared" si="48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9"/>
        <v>Aderente</v>
      </c>
      <c r="BR584" s="15" t="str">
        <f t="shared" si="50"/>
        <v>*</v>
      </c>
      <c r="BS584" s="15" t="str">
        <f t="shared" si="51"/>
        <v>*</v>
      </c>
      <c r="BT584" s="157" t="str">
        <f t="shared" si="52"/>
        <v/>
      </c>
    </row>
    <row r="585" spans="1:72" ht="14.45" hidden="1">
      <c r="A585" s="44" t="str">
        <f t="shared" ref="A585:A648" si="5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4">IF(AND(BR585&lt;1,BS585&lt;1),"Produção e Intervalo",IF(BR585&lt;1,"Intervalo",IF(BS585&lt;1,"Produção","Aderente")))</f>
        <v>Aderente</v>
      </c>
      <c r="BR585" s="15" t="str">
        <f t="shared" ref="BR585:BR648" si="55">IF(OR(B585="",F585=""),"*",AY585/P585)</f>
        <v>*</v>
      </c>
      <c r="BS585" s="15" t="str">
        <f t="shared" ref="BS585:BS648" si="56">IF(OR(B585="",F585=""),"*",BA585/Q585)</f>
        <v>*</v>
      </c>
      <c r="BT585" s="157" t="str">
        <f t="shared" ref="BT585:BT648" si="57">IF(BN585="","",SUBSTITUTE(BM585," ","")&amp;SUBSTITUTE(BN585," ",""))</f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si="5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4"/>
        <v>Aderente</v>
      </c>
      <c r="BR634" s="15" t="str">
        <f t="shared" si="55"/>
        <v>*</v>
      </c>
      <c r="BS634" s="15" t="str">
        <f t="shared" si="56"/>
        <v>*</v>
      </c>
      <c r="BT634" s="157" t="str">
        <f t="shared" si="57"/>
        <v/>
      </c>
    </row>
    <row r="635" spans="1:72" ht="14.45" hidden="1">
      <c r="A635" s="44" t="str">
        <f t="shared" si="5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4"/>
        <v>Aderente</v>
      </c>
      <c r="BR635" s="15" t="str">
        <f t="shared" si="55"/>
        <v>*</v>
      </c>
      <c r="BS635" s="15" t="str">
        <f t="shared" si="56"/>
        <v>*</v>
      </c>
      <c r="BT635" s="157" t="str">
        <f t="shared" si="57"/>
        <v/>
      </c>
    </row>
    <row r="636" spans="1:72" ht="14.45" hidden="1">
      <c r="A636" s="44" t="str">
        <f t="shared" si="5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4"/>
        <v>Aderente</v>
      </c>
      <c r="BR636" s="15" t="str">
        <f t="shared" si="55"/>
        <v>*</v>
      </c>
      <c r="BS636" s="15" t="str">
        <f t="shared" si="56"/>
        <v>*</v>
      </c>
      <c r="BT636" s="157" t="str">
        <f t="shared" si="57"/>
        <v/>
      </c>
    </row>
    <row r="637" spans="1:72" ht="14.45" hidden="1">
      <c r="A637" s="44" t="str">
        <f t="shared" si="5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4"/>
        <v>Aderente</v>
      </c>
      <c r="BR637" s="15" t="str">
        <f t="shared" si="55"/>
        <v>*</v>
      </c>
      <c r="BS637" s="15" t="str">
        <f t="shared" si="56"/>
        <v>*</v>
      </c>
      <c r="BT637" s="157" t="str">
        <f t="shared" si="57"/>
        <v/>
      </c>
    </row>
    <row r="638" spans="1:72" ht="14.45" hidden="1">
      <c r="A638" s="44" t="str">
        <f t="shared" si="5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4"/>
        <v>Aderente</v>
      </c>
      <c r="BR638" s="15" t="str">
        <f t="shared" si="55"/>
        <v>*</v>
      </c>
      <c r="BS638" s="15" t="str">
        <f t="shared" si="56"/>
        <v>*</v>
      </c>
      <c r="BT638" s="157" t="str">
        <f t="shared" si="57"/>
        <v/>
      </c>
    </row>
    <row r="639" spans="1:72" ht="14.45" hidden="1">
      <c r="A639" s="44" t="str">
        <f t="shared" si="5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4"/>
        <v>Aderente</v>
      </c>
      <c r="BR639" s="15" t="str">
        <f t="shared" si="55"/>
        <v>*</v>
      </c>
      <c r="BS639" s="15" t="str">
        <f t="shared" si="56"/>
        <v>*</v>
      </c>
      <c r="BT639" s="157" t="str">
        <f t="shared" si="57"/>
        <v/>
      </c>
    </row>
    <row r="640" spans="1:72" ht="14.45" hidden="1">
      <c r="A640" s="44" t="str">
        <f t="shared" si="5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4"/>
        <v>Aderente</v>
      </c>
      <c r="BR640" s="15" t="str">
        <f t="shared" si="55"/>
        <v>*</v>
      </c>
      <c r="BS640" s="15" t="str">
        <f t="shared" si="56"/>
        <v>*</v>
      </c>
      <c r="BT640" s="157" t="str">
        <f t="shared" si="57"/>
        <v/>
      </c>
    </row>
    <row r="641" spans="1:72" ht="14.45" hidden="1">
      <c r="A641" s="44" t="str">
        <f t="shared" si="5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4"/>
        <v>Aderente</v>
      </c>
      <c r="BR641" s="15" t="str">
        <f t="shared" si="55"/>
        <v>*</v>
      </c>
      <c r="BS641" s="15" t="str">
        <f t="shared" si="56"/>
        <v>*</v>
      </c>
      <c r="BT641" s="157" t="str">
        <f t="shared" si="57"/>
        <v/>
      </c>
    </row>
    <row r="642" spans="1:72" ht="14.45" hidden="1">
      <c r="A642" s="44" t="str">
        <f t="shared" si="5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4"/>
        <v>Aderente</v>
      </c>
      <c r="BR642" s="15" t="str">
        <f t="shared" si="55"/>
        <v>*</v>
      </c>
      <c r="BS642" s="15" t="str">
        <f t="shared" si="56"/>
        <v>*</v>
      </c>
      <c r="BT642" s="157" t="str">
        <f t="shared" si="57"/>
        <v/>
      </c>
    </row>
    <row r="643" spans="1:72" ht="14.45" hidden="1">
      <c r="A643" s="44" t="str">
        <f t="shared" si="5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4"/>
        <v>Aderente</v>
      </c>
      <c r="BR643" s="15" t="str">
        <f t="shared" si="55"/>
        <v>*</v>
      </c>
      <c r="BS643" s="15" t="str">
        <f t="shared" si="56"/>
        <v>*</v>
      </c>
      <c r="BT643" s="157" t="str">
        <f t="shared" si="57"/>
        <v/>
      </c>
    </row>
    <row r="644" spans="1:72" ht="14.45" hidden="1">
      <c r="A644" s="44" t="str">
        <f t="shared" si="5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4"/>
        <v>Aderente</v>
      </c>
      <c r="BR644" s="15" t="str">
        <f t="shared" si="55"/>
        <v>*</v>
      </c>
      <c r="BS644" s="15" t="str">
        <f t="shared" si="56"/>
        <v>*</v>
      </c>
      <c r="BT644" s="157" t="str">
        <f t="shared" si="57"/>
        <v/>
      </c>
    </row>
    <row r="645" spans="1:72" ht="14.45" hidden="1">
      <c r="A645" s="44" t="str">
        <f t="shared" si="5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4"/>
        <v>Aderente</v>
      </c>
      <c r="BR645" s="15" t="str">
        <f t="shared" si="55"/>
        <v>*</v>
      </c>
      <c r="BS645" s="15" t="str">
        <f t="shared" si="56"/>
        <v>*</v>
      </c>
      <c r="BT645" s="157" t="str">
        <f t="shared" si="57"/>
        <v/>
      </c>
    </row>
    <row r="646" spans="1:72" ht="14.45" hidden="1">
      <c r="A646" s="44" t="str">
        <f t="shared" si="5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4"/>
        <v>Aderente</v>
      </c>
      <c r="BR646" s="15" t="str">
        <f t="shared" si="55"/>
        <v>*</v>
      </c>
      <c r="BS646" s="15" t="str">
        <f t="shared" si="56"/>
        <v>*</v>
      </c>
      <c r="BT646" s="157" t="str">
        <f t="shared" si="57"/>
        <v/>
      </c>
    </row>
    <row r="647" spans="1:72" ht="14.45" hidden="1">
      <c r="A647" s="44" t="str">
        <f t="shared" si="5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4"/>
        <v>Aderente</v>
      </c>
      <c r="BR647" s="15" t="str">
        <f t="shared" si="55"/>
        <v>*</v>
      </c>
      <c r="BS647" s="15" t="str">
        <f t="shared" si="56"/>
        <v>*</v>
      </c>
      <c r="BT647" s="157" t="str">
        <f t="shared" si="57"/>
        <v/>
      </c>
    </row>
    <row r="648" spans="1:72" ht="14.45" hidden="1">
      <c r="A648" s="44" t="str">
        <f t="shared" si="5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4"/>
        <v>Aderente</v>
      </c>
      <c r="BR648" s="15" t="str">
        <f t="shared" si="55"/>
        <v>*</v>
      </c>
      <c r="BS648" s="15" t="str">
        <f t="shared" si="56"/>
        <v>*</v>
      </c>
      <c r="BT648" s="157" t="str">
        <f t="shared" si="57"/>
        <v/>
      </c>
    </row>
    <row r="649" spans="1:72" ht="14.45" hidden="1">
      <c r="A649" s="44" t="str">
        <f t="shared" ref="A649:A712" si="58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9">IF(AND(BR649&lt;1,BS649&lt;1),"Produção e Intervalo",IF(BR649&lt;1,"Intervalo",IF(BS649&lt;1,"Produção","Aderente")))</f>
        <v>Aderente</v>
      </c>
      <c r="BR649" s="15" t="str">
        <f t="shared" ref="BR649:BR712" si="60">IF(OR(B649="",F649=""),"*",AY649/P649)</f>
        <v>*</v>
      </c>
      <c r="BS649" s="15" t="str">
        <f t="shared" ref="BS649:BS712" si="61">IF(OR(B649="",F649=""),"*",BA649/Q649)</f>
        <v>*</v>
      </c>
      <c r="BT649" s="157" t="str">
        <f t="shared" ref="BT649:BT712" si="62">IF(BN649="","",SUBSTITUTE(BM649," ","")&amp;SUBSTITUTE(BN649," ",""))</f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si="58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9"/>
        <v>Aderente</v>
      </c>
      <c r="BR698" s="15" t="str">
        <f t="shared" si="60"/>
        <v>*</v>
      </c>
      <c r="BS698" s="15" t="str">
        <f t="shared" si="61"/>
        <v>*</v>
      </c>
      <c r="BT698" s="157" t="str">
        <f t="shared" si="62"/>
        <v/>
      </c>
    </row>
    <row r="699" spans="1:72" ht="14.45" hidden="1">
      <c r="A699" s="44" t="str">
        <f t="shared" si="58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9"/>
        <v>Aderente</v>
      </c>
      <c r="BR699" s="15" t="str">
        <f t="shared" si="60"/>
        <v>*</v>
      </c>
      <c r="BS699" s="15" t="str">
        <f t="shared" si="61"/>
        <v>*</v>
      </c>
      <c r="BT699" s="157" t="str">
        <f t="shared" si="62"/>
        <v/>
      </c>
    </row>
    <row r="700" spans="1:72" ht="14.45" hidden="1">
      <c r="A700" s="44" t="str">
        <f t="shared" si="58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9"/>
        <v>Aderente</v>
      </c>
      <c r="BR700" s="15" t="str">
        <f t="shared" si="60"/>
        <v>*</v>
      </c>
      <c r="BS700" s="15" t="str">
        <f t="shared" si="61"/>
        <v>*</v>
      </c>
      <c r="BT700" s="157" t="str">
        <f t="shared" si="62"/>
        <v/>
      </c>
    </row>
    <row r="701" spans="1:72" ht="14.45" hidden="1">
      <c r="A701" s="44" t="str">
        <f t="shared" si="58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9"/>
        <v>Aderente</v>
      </c>
      <c r="BR701" s="15" t="str">
        <f t="shared" si="60"/>
        <v>*</v>
      </c>
      <c r="BS701" s="15" t="str">
        <f t="shared" si="61"/>
        <v>*</v>
      </c>
      <c r="BT701" s="157" t="str">
        <f t="shared" si="62"/>
        <v/>
      </c>
    </row>
    <row r="702" spans="1:72" ht="14.45" hidden="1">
      <c r="A702" s="44" t="str">
        <f t="shared" si="58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9"/>
        <v>Aderente</v>
      </c>
      <c r="BR702" s="15" t="str">
        <f t="shared" si="60"/>
        <v>*</v>
      </c>
      <c r="BS702" s="15" t="str">
        <f t="shared" si="61"/>
        <v>*</v>
      </c>
      <c r="BT702" s="157" t="str">
        <f t="shared" si="62"/>
        <v/>
      </c>
    </row>
    <row r="703" spans="1:72" ht="14.45" hidden="1">
      <c r="A703" s="44" t="str">
        <f t="shared" si="58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9"/>
        <v>Aderente</v>
      </c>
      <c r="BR703" s="15" t="str">
        <f t="shared" si="60"/>
        <v>*</v>
      </c>
      <c r="BS703" s="15" t="str">
        <f t="shared" si="61"/>
        <v>*</v>
      </c>
      <c r="BT703" s="157" t="str">
        <f t="shared" si="62"/>
        <v/>
      </c>
    </row>
    <row r="704" spans="1:72" ht="14.45" hidden="1">
      <c r="A704" s="44" t="str">
        <f t="shared" si="58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9"/>
        <v>Aderente</v>
      </c>
      <c r="BR704" s="15" t="str">
        <f t="shared" si="60"/>
        <v>*</v>
      </c>
      <c r="BS704" s="15" t="str">
        <f t="shared" si="61"/>
        <v>*</v>
      </c>
      <c r="BT704" s="157" t="str">
        <f t="shared" si="62"/>
        <v/>
      </c>
    </row>
    <row r="705" spans="1:72" ht="14.45" hidden="1">
      <c r="A705" s="44" t="str">
        <f t="shared" si="58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9"/>
        <v>Aderente</v>
      </c>
      <c r="BR705" s="15" t="str">
        <f t="shared" si="60"/>
        <v>*</v>
      </c>
      <c r="BS705" s="15" t="str">
        <f t="shared" si="61"/>
        <v>*</v>
      </c>
      <c r="BT705" s="157" t="str">
        <f t="shared" si="62"/>
        <v/>
      </c>
    </row>
    <row r="706" spans="1:72" ht="14.45" hidden="1">
      <c r="A706" s="44" t="str">
        <f t="shared" si="58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9"/>
        <v>Aderente</v>
      </c>
      <c r="BR706" s="15" t="str">
        <f t="shared" si="60"/>
        <v>*</v>
      </c>
      <c r="BS706" s="15" t="str">
        <f t="shared" si="61"/>
        <v>*</v>
      </c>
      <c r="BT706" s="157" t="str">
        <f t="shared" si="62"/>
        <v/>
      </c>
    </row>
    <row r="707" spans="1:72" ht="14.45" hidden="1">
      <c r="A707" s="44" t="str">
        <f t="shared" si="58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9"/>
        <v>Aderente</v>
      </c>
      <c r="BR707" s="15" t="str">
        <f t="shared" si="60"/>
        <v>*</v>
      </c>
      <c r="BS707" s="15" t="str">
        <f t="shared" si="61"/>
        <v>*</v>
      </c>
      <c r="BT707" s="157" t="str">
        <f t="shared" si="62"/>
        <v/>
      </c>
    </row>
    <row r="708" spans="1:72" ht="14.45" hidden="1">
      <c r="A708" s="44" t="str">
        <f t="shared" si="58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9"/>
        <v>Aderente</v>
      </c>
      <c r="BR708" s="15" t="str">
        <f t="shared" si="60"/>
        <v>*</v>
      </c>
      <c r="BS708" s="15" t="str">
        <f t="shared" si="61"/>
        <v>*</v>
      </c>
      <c r="BT708" s="157" t="str">
        <f t="shared" si="62"/>
        <v/>
      </c>
    </row>
    <row r="709" spans="1:72" ht="14.45" hidden="1">
      <c r="A709" s="44" t="str">
        <f t="shared" si="58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9"/>
        <v>Aderente</v>
      </c>
      <c r="BR709" s="15" t="str">
        <f t="shared" si="60"/>
        <v>*</v>
      </c>
      <c r="BS709" s="15" t="str">
        <f t="shared" si="61"/>
        <v>*</v>
      </c>
      <c r="BT709" s="157" t="str">
        <f t="shared" si="62"/>
        <v/>
      </c>
    </row>
    <row r="710" spans="1:72" ht="14.45" hidden="1">
      <c r="A710" s="44" t="str">
        <f t="shared" si="58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9"/>
        <v>Aderente</v>
      </c>
      <c r="BR710" s="15" t="str">
        <f t="shared" si="60"/>
        <v>*</v>
      </c>
      <c r="BS710" s="15" t="str">
        <f t="shared" si="61"/>
        <v>*</v>
      </c>
      <c r="BT710" s="157" t="str">
        <f t="shared" si="62"/>
        <v/>
      </c>
    </row>
    <row r="711" spans="1:72" ht="14.45" hidden="1">
      <c r="A711" s="44" t="str">
        <f t="shared" si="58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9"/>
        <v>Aderente</v>
      </c>
      <c r="BR711" s="15" t="str">
        <f t="shared" si="60"/>
        <v>*</v>
      </c>
      <c r="BS711" s="15" t="str">
        <f t="shared" si="61"/>
        <v>*</v>
      </c>
      <c r="BT711" s="157" t="str">
        <f t="shared" si="62"/>
        <v/>
      </c>
    </row>
    <row r="712" spans="1:72" ht="14.45" hidden="1">
      <c r="A712" s="44" t="str">
        <f t="shared" si="58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9"/>
        <v>Aderente</v>
      </c>
      <c r="BR712" s="15" t="str">
        <f t="shared" si="60"/>
        <v>*</v>
      </c>
      <c r="BS712" s="15" t="str">
        <f t="shared" si="61"/>
        <v>*</v>
      </c>
      <c r="BT712" s="157" t="str">
        <f t="shared" si="62"/>
        <v/>
      </c>
    </row>
    <row r="713" spans="1:72" ht="14.45" hidden="1">
      <c r="A713" s="44" t="str">
        <f t="shared" ref="A713:A776" si="63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4">IF(AND(BR713&lt;1,BS713&lt;1),"Produção e Intervalo",IF(BR713&lt;1,"Intervalo",IF(BS713&lt;1,"Produção","Aderente")))</f>
        <v>Aderente</v>
      </c>
      <c r="BR713" s="15" t="str">
        <f t="shared" ref="BR713:BR776" si="65">IF(OR(B713="",F713=""),"*",AY713/P713)</f>
        <v>*</v>
      </c>
      <c r="BS713" s="15" t="str">
        <f t="shared" ref="BS713:BS776" si="66">IF(OR(B713="",F713=""),"*",BA713/Q713)</f>
        <v>*</v>
      </c>
      <c r="BT713" s="157" t="str">
        <f t="shared" ref="BT713:BT776" si="67">IF(BN713="","",SUBSTITUTE(BM713," ","")&amp;SUBSTITUTE(BN713," ",""))</f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si="63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4"/>
        <v>Aderente</v>
      </c>
      <c r="BR762" s="15" t="str">
        <f t="shared" si="65"/>
        <v>*</v>
      </c>
      <c r="BS762" s="15" t="str">
        <f t="shared" si="66"/>
        <v>*</v>
      </c>
      <c r="BT762" s="157" t="str">
        <f t="shared" si="67"/>
        <v/>
      </c>
    </row>
    <row r="763" spans="1:72" ht="14.45" hidden="1">
      <c r="A763" s="44" t="str">
        <f t="shared" si="63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4"/>
        <v>Aderente</v>
      </c>
      <c r="BR763" s="15" t="str">
        <f t="shared" si="65"/>
        <v>*</v>
      </c>
      <c r="BS763" s="15" t="str">
        <f t="shared" si="66"/>
        <v>*</v>
      </c>
      <c r="BT763" s="157" t="str">
        <f t="shared" si="67"/>
        <v/>
      </c>
    </row>
    <row r="764" spans="1:72" ht="14.45" hidden="1">
      <c r="A764" s="44" t="str">
        <f t="shared" si="63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4"/>
        <v>Aderente</v>
      </c>
      <c r="BR764" s="15" t="str">
        <f t="shared" si="65"/>
        <v>*</v>
      </c>
      <c r="BS764" s="15" t="str">
        <f t="shared" si="66"/>
        <v>*</v>
      </c>
      <c r="BT764" s="157" t="str">
        <f t="shared" si="67"/>
        <v/>
      </c>
    </row>
    <row r="765" spans="1:72" ht="14.45" hidden="1">
      <c r="A765" s="44" t="str">
        <f t="shared" si="63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4"/>
        <v>Aderente</v>
      </c>
      <c r="BR765" s="15" t="str">
        <f t="shared" si="65"/>
        <v>*</v>
      </c>
      <c r="BS765" s="15" t="str">
        <f t="shared" si="66"/>
        <v>*</v>
      </c>
      <c r="BT765" s="157" t="str">
        <f t="shared" si="67"/>
        <v/>
      </c>
    </row>
    <row r="766" spans="1:72" ht="14.45" hidden="1">
      <c r="A766" s="44" t="str">
        <f t="shared" si="63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4"/>
        <v>Aderente</v>
      </c>
      <c r="BR766" s="15" t="str">
        <f t="shared" si="65"/>
        <v>*</v>
      </c>
      <c r="BS766" s="15" t="str">
        <f t="shared" si="66"/>
        <v>*</v>
      </c>
      <c r="BT766" s="157" t="str">
        <f t="shared" si="67"/>
        <v/>
      </c>
    </row>
    <row r="767" spans="1:72" ht="14.45" hidden="1">
      <c r="A767" s="44" t="str">
        <f t="shared" si="63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4"/>
        <v>Aderente</v>
      </c>
      <c r="BR767" s="15" t="str">
        <f t="shared" si="65"/>
        <v>*</v>
      </c>
      <c r="BS767" s="15" t="str">
        <f t="shared" si="66"/>
        <v>*</v>
      </c>
      <c r="BT767" s="157" t="str">
        <f t="shared" si="67"/>
        <v/>
      </c>
    </row>
    <row r="768" spans="1:72" ht="14.45" hidden="1">
      <c r="A768" s="44" t="str">
        <f t="shared" si="63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4"/>
        <v>Aderente</v>
      </c>
      <c r="BR768" s="15" t="str">
        <f t="shared" si="65"/>
        <v>*</v>
      </c>
      <c r="BS768" s="15" t="str">
        <f t="shared" si="66"/>
        <v>*</v>
      </c>
      <c r="BT768" s="157" t="str">
        <f t="shared" si="67"/>
        <v/>
      </c>
    </row>
    <row r="769" spans="1:72" ht="14.45" hidden="1">
      <c r="A769" s="44" t="str">
        <f t="shared" si="63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4"/>
        <v>Aderente</v>
      </c>
      <c r="BR769" s="15" t="str">
        <f t="shared" si="65"/>
        <v>*</v>
      </c>
      <c r="BS769" s="15" t="str">
        <f t="shared" si="66"/>
        <v>*</v>
      </c>
      <c r="BT769" s="157" t="str">
        <f t="shared" si="67"/>
        <v/>
      </c>
    </row>
    <row r="770" spans="1:72" ht="14.45" hidden="1">
      <c r="A770" s="44" t="str">
        <f t="shared" si="63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4"/>
        <v>Aderente</v>
      </c>
      <c r="BR770" s="15" t="str">
        <f t="shared" si="65"/>
        <v>*</v>
      </c>
      <c r="BS770" s="15" t="str">
        <f t="shared" si="66"/>
        <v>*</v>
      </c>
      <c r="BT770" s="157" t="str">
        <f t="shared" si="67"/>
        <v/>
      </c>
    </row>
    <row r="771" spans="1:72" ht="14.45" hidden="1">
      <c r="A771" s="44" t="str">
        <f t="shared" si="63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4"/>
        <v>Aderente</v>
      </c>
      <c r="BR771" s="15" t="str">
        <f t="shared" si="65"/>
        <v>*</v>
      </c>
      <c r="BS771" s="15" t="str">
        <f t="shared" si="66"/>
        <v>*</v>
      </c>
      <c r="BT771" s="157" t="str">
        <f t="shared" si="67"/>
        <v/>
      </c>
    </row>
    <row r="772" spans="1:72" ht="14.45" hidden="1">
      <c r="A772" s="44" t="str">
        <f t="shared" si="63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4"/>
        <v>Aderente</v>
      </c>
      <c r="BR772" s="15" t="str">
        <f t="shared" si="65"/>
        <v>*</v>
      </c>
      <c r="BS772" s="15" t="str">
        <f t="shared" si="66"/>
        <v>*</v>
      </c>
      <c r="BT772" s="157" t="str">
        <f t="shared" si="67"/>
        <v/>
      </c>
    </row>
    <row r="773" spans="1:72" ht="14.45" hidden="1">
      <c r="A773" s="44" t="str">
        <f t="shared" si="63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4"/>
        <v>Aderente</v>
      </c>
      <c r="BR773" s="15" t="str">
        <f t="shared" si="65"/>
        <v>*</v>
      </c>
      <c r="BS773" s="15" t="str">
        <f t="shared" si="66"/>
        <v>*</v>
      </c>
      <c r="BT773" s="157" t="str">
        <f t="shared" si="67"/>
        <v/>
      </c>
    </row>
    <row r="774" spans="1:72" ht="14.45" hidden="1">
      <c r="A774" s="44" t="str">
        <f t="shared" si="63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4"/>
        <v>Aderente</v>
      </c>
      <c r="BR774" s="15" t="str">
        <f t="shared" si="65"/>
        <v>*</v>
      </c>
      <c r="BS774" s="15" t="str">
        <f t="shared" si="66"/>
        <v>*</v>
      </c>
      <c r="BT774" s="157" t="str">
        <f t="shared" si="67"/>
        <v/>
      </c>
    </row>
    <row r="775" spans="1:72" ht="14.45" hidden="1">
      <c r="A775" s="44" t="str">
        <f t="shared" si="63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4"/>
        <v>Aderente</v>
      </c>
      <c r="BR775" s="15" t="str">
        <f t="shared" si="65"/>
        <v>*</v>
      </c>
      <c r="BS775" s="15" t="str">
        <f t="shared" si="66"/>
        <v>*</v>
      </c>
      <c r="BT775" s="157" t="str">
        <f t="shared" si="67"/>
        <v/>
      </c>
    </row>
    <row r="776" spans="1:72" ht="14.45" hidden="1">
      <c r="A776" s="44" t="str">
        <f t="shared" si="63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4"/>
        <v>Aderente</v>
      </c>
      <c r="BR776" s="15" t="str">
        <f t="shared" si="65"/>
        <v>*</v>
      </c>
      <c r="BS776" s="15" t="str">
        <f t="shared" si="66"/>
        <v>*</v>
      </c>
      <c r="BT776" s="157" t="str">
        <f t="shared" si="67"/>
        <v/>
      </c>
    </row>
    <row r="777" spans="1:72" ht="14.45" hidden="1">
      <c r="A777" s="44" t="str">
        <f t="shared" ref="A777:A802" si="68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9">IF(AND(BR777&lt;1,BS777&lt;1),"Produção e Intervalo",IF(BR777&lt;1,"Intervalo",IF(BS777&lt;1,"Produção","Aderente")))</f>
        <v>Aderente</v>
      </c>
      <c r="BR777" s="15" t="str">
        <f t="shared" ref="BR777:BR802" si="70">IF(OR(B777="",F777=""),"*",AY777/P777)</f>
        <v>*</v>
      </c>
      <c r="BS777" s="15" t="str">
        <f t="shared" ref="BS777:BS802" si="71">IF(OR(B777="",F777=""),"*",BA777/Q777)</f>
        <v>*</v>
      </c>
      <c r="BT777" s="157" t="str">
        <f t="shared" ref="BT777:BT802" si="72">IF(BN777="","",SUBSTITUTE(BM777," ","")&amp;SUBSTITUTE(BN777," ",""))</f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s="44" t="str">
        <f t="shared" si="68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9"/>
        <v>Aderente</v>
      </c>
      <c r="BR788" s="15" t="str">
        <f t="shared" si="70"/>
        <v>*</v>
      </c>
      <c r="BS788" s="15" t="str">
        <f t="shared" si="71"/>
        <v>*</v>
      </c>
      <c r="BT788" s="157" t="str">
        <f t="shared" si="72"/>
        <v/>
      </c>
    </row>
    <row r="789" spans="1:72" ht="14.45" hidden="1">
      <c r="A789" s="44" t="str">
        <f t="shared" si="68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9"/>
        <v>Aderente</v>
      </c>
      <c r="BR789" s="15" t="str">
        <f t="shared" si="70"/>
        <v>*</v>
      </c>
      <c r="BS789" s="15" t="str">
        <f t="shared" si="71"/>
        <v>*</v>
      </c>
      <c r="BT789" s="157" t="str">
        <f t="shared" si="72"/>
        <v/>
      </c>
    </row>
    <row r="790" spans="1:72" ht="14.45" hidden="1">
      <c r="A790" s="44" t="str">
        <f t="shared" si="68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9"/>
        <v>Aderente</v>
      </c>
      <c r="BR790" s="15" t="str">
        <f t="shared" si="70"/>
        <v>*</v>
      </c>
      <c r="BS790" s="15" t="str">
        <f t="shared" si="71"/>
        <v>*</v>
      </c>
      <c r="BT790" s="157" t="str">
        <f t="shared" si="72"/>
        <v/>
      </c>
    </row>
    <row r="791" spans="1:72" ht="14.45" hidden="1">
      <c r="A791" s="44" t="str">
        <f t="shared" si="68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9"/>
        <v>Aderente</v>
      </c>
      <c r="BR791" s="15" t="str">
        <f t="shared" si="70"/>
        <v>*</v>
      </c>
      <c r="BS791" s="15" t="str">
        <f t="shared" si="71"/>
        <v>*</v>
      </c>
      <c r="BT791" s="157" t="str">
        <f t="shared" si="72"/>
        <v/>
      </c>
    </row>
    <row r="792" spans="1:72" ht="14.45" hidden="1">
      <c r="A792" s="44" t="str">
        <f t="shared" si="68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9"/>
        <v>Aderente</v>
      </c>
      <c r="BR792" s="15" t="str">
        <f t="shared" si="70"/>
        <v>*</v>
      </c>
      <c r="BS792" s="15" t="str">
        <f t="shared" si="71"/>
        <v>*</v>
      </c>
      <c r="BT792" s="157" t="str">
        <f t="shared" si="72"/>
        <v/>
      </c>
    </row>
    <row r="793" spans="1:72" ht="14.45" hidden="1">
      <c r="A793" s="44" t="str">
        <f t="shared" si="68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9"/>
        <v>Aderente</v>
      </c>
      <c r="BR793" s="15" t="str">
        <f t="shared" si="70"/>
        <v>*</v>
      </c>
      <c r="BS793" s="15" t="str">
        <f t="shared" si="71"/>
        <v>*</v>
      </c>
      <c r="BT793" s="157" t="str">
        <f t="shared" si="72"/>
        <v/>
      </c>
    </row>
    <row r="794" spans="1:72" ht="14.45" hidden="1">
      <c r="A794" s="44" t="str">
        <f t="shared" si="68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9"/>
        <v>Aderente</v>
      </c>
      <c r="BR794" s="15" t="str">
        <f t="shared" si="70"/>
        <v>*</v>
      </c>
      <c r="BS794" s="15" t="str">
        <f t="shared" si="71"/>
        <v>*</v>
      </c>
      <c r="BT794" s="157" t="str">
        <f t="shared" si="72"/>
        <v/>
      </c>
    </row>
    <row r="795" spans="1:72" ht="14.45" hidden="1">
      <c r="A795" s="44" t="str">
        <f t="shared" si="68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9"/>
        <v>Aderente</v>
      </c>
      <c r="BR795" s="15" t="str">
        <f t="shared" si="70"/>
        <v>*</v>
      </c>
      <c r="BS795" s="15" t="str">
        <f t="shared" si="71"/>
        <v>*</v>
      </c>
      <c r="BT795" s="157" t="str">
        <f t="shared" si="72"/>
        <v/>
      </c>
    </row>
    <row r="796" spans="1:72" ht="14.45" hidden="1">
      <c r="A796" s="44" t="str">
        <f t="shared" si="68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9"/>
        <v>Aderente</v>
      </c>
      <c r="BR796" s="15" t="str">
        <f t="shared" si="70"/>
        <v>*</v>
      </c>
      <c r="BS796" s="15" t="str">
        <f t="shared" si="71"/>
        <v>*</v>
      </c>
      <c r="BT796" s="157" t="str">
        <f t="shared" si="72"/>
        <v/>
      </c>
    </row>
    <row r="797" spans="1:72" ht="14.45" hidden="1">
      <c r="A797" s="44" t="str">
        <f t="shared" si="68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9"/>
        <v>Aderente</v>
      </c>
      <c r="BR797" s="15" t="str">
        <f t="shared" si="70"/>
        <v>*</v>
      </c>
      <c r="BS797" s="15" t="str">
        <f t="shared" si="71"/>
        <v>*</v>
      </c>
      <c r="BT797" s="157" t="str">
        <f t="shared" si="72"/>
        <v/>
      </c>
    </row>
    <row r="798" spans="1:72" ht="14.45" hidden="1">
      <c r="A798" s="44" t="str">
        <f t="shared" si="68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9"/>
        <v>Aderente</v>
      </c>
      <c r="BR798" s="15" t="str">
        <f t="shared" si="70"/>
        <v>*</v>
      </c>
      <c r="BS798" s="15" t="str">
        <f t="shared" si="71"/>
        <v>*</v>
      </c>
      <c r="BT798" s="157" t="str">
        <f t="shared" si="72"/>
        <v/>
      </c>
    </row>
    <row r="799" spans="1:72" ht="14.45" hidden="1">
      <c r="A799" s="44" t="str">
        <f t="shared" si="68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9"/>
        <v>Aderente</v>
      </c>
      <c r="BR799" s="15" t="str">
        <f t="shared" si="70"/>
        <v>*</v>
      </c>
      <c r="BS799" s="15" t="str">
        <f t="shared" si="71"/>
        <v>*</v>
      </c>
      <c r="BT799" s="157" t="str">
        <f t="shared" si="72"/>
        <v/>
      </c>
    </row>
    <row r="800" spans="1:72" ht="14.45" hidden="1">
      <c r="A800" s="44" t="str">
        <f t="shared" si="68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9"/>
        <v>Aderente</v>
      </c>
      <c r="BR800" s="15" t="str">
        <f t="shared" si="70"/>
        <v>*</v>
      </c>
      <c r="BS800" s="15" t="str">
        <f t="shared" si="71"/>
        <v>*</v>
      </c>
      <c r="BT800" s="157" t="str">
        <f t="shared" si="72"/>
        <v/>
      </c>
    </row>
    <row r="801" spans="1:72" ht="14.45" hidden="1">
      <c r="A801" s="44" t="str">
        <f t="shared" si="68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9"/>
        <v>Aderente</v>
      </c>
      <c r="BR801" s="15" t="str">
        <f t="shared" si="70"/>
        <v>*</v>
      </c>
      <c r="BS801" s="15" t="str">
        <f t="shared" si="71"/>
        <v>*</v>
      </c>
      <c r="BT801" s="157" t="str">
        <f t="shared" si="72"/>
        <v/>
      </c>
    </row>
    <row r="802" spans="1:72" ht="14.45" hidden="1">
      <c r="A802" s="44" t="str">
        <f t="shared" si="68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9"/>
        <v>Aderente</v>
      </c>
      <c r="BR802" s="15" t="str">
        <f t="shared" si="70"/>
        <v>*</v>
      </c>
      <c r="BS802" s="15" t="str">
        <f t="shared" si="71"/>
        <v>*</v>
      </c>
      <c r="BT802" s="157" t="str">
        <f t="shared" si="72"/>
        <v/>
      </c>
    </row>
    <row r="803" spans="1:72" ht="14.45" hidden="1">
      <c r="A803" t="str">
        <f>D803&amp;B803</f>
        <v/>
      </c>
      <c r="C803" s="7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1425</v>
      </c>
    </row>
  </sheetData>
  <protectedRanges>
    <protectedRange sqref="J6:K6 J25:K802" name="Range1_8_1"/>
    <protectedRange sqref="O6:Q6 O25:Q802" name="Range1_9_1"/>
    <protectedRange sqref="V6:Y6 W24 V25:Y82 V83 X83:Y83 V109 X109:Y109 V84:Y108 V110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9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802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1426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1427</v>
      </c>
      <c r="E3" s="186" t="s">
        <v>1428</v>
      </c>
      <c r="F3" s="186" t="s">
        <v>1429</v>
      </c>
      <c r="G3" s="186" t="s">
        <v>1430</v>
      </c>
      <c r="H3" s="186" t="s">
        <v>1431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1433</v>
      </c>
      <c r="D13" s="187">
        <v>9049</v>
      </c>
      <c r="E13" s="188">
        <v>46044</v>
      </c>
      <c r="F13" s="190" t="s">
        <v>1434</v>
      </c>
      <c r="G13" s="187" t="s">
        <v>1435</v>
      </c>
      <c r="H13" s="187"/>
    </row>
    <row r="14" spans="3:8">
      <c r="C14" s="187" t="s">
        <v>1433</v>
      </c>
      <c r="D14" s="187">
        <v>9044</v>
      </c>
      <c r="E14" s="188">
        <v>46044</v>
      </c>
      <c r="F14" s="190" t="s">
        <v>1436</v>
      </c>
      <c r="G14" s="187" t="s">
        <v>1437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1438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1438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1439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1440</v>
      </c>
      <c r="C4" s="191" t="s">
        <v>1441</v>
      </c>
      <c r="D4" s="191" t="s">
        <v>1442</v>
      </c>
      <c r="E4" s="191" t="s">
        <v>1443</v>
      </c>
      <c r="F4" s="191" t="s">
        <v>547</v>
      </c>
      <c r="G4" s="191" t="s">
        <v>1444</v>
      </c>
    </row>
    <row r="5" spans="2:7">
      <c r="B5" s="192" t="s">
        <v>1445</v>
      </c>
      <c r="C5" s="192">
        <v>309525</v>
      </c>
      <c r="D5" s="192" t="s">
        <v>1446</v>
      </c>
      <c r="E5" s="192" t="s">
        <v>249</v>
      </c>
      <c r="F5" s="192" t="s">
        <v>1447</v>
      </c>
      <c r="G5" s="193">
        <v>46296</v>
      </c>
    </row>
    <row r="6" spans="2:7">
      <c r="B6" s="192" t="s">
        <v>1448</v>
      </c>
      <c r="C6" s="192">
        <v>257410</v>
      </c>
      <c r="D6" s="192" t="s">
        <v>1449</v>
      </c>
      <c r="E6" s="192" t="s">
        <v>249</v>
      </c>
      <c r="F6" s="192" t="s">
        <v>1447</v>
      </c>
      <c r="G6" s="193"/>
    </row>
    <row r="7" spans="2:7">
      <c r="B7" s="192" t="s">
        <v>1259</v>
      </c>
      <c r="C7" s="192">
        <v>256875</v>
      </c>
      <c r="D7" s="192" t="s">
        <v>1450</v>
      </c>
      <c r="E7" s="192" t="s">
        <v>249</v>
      </c>
      <c r="F7" s="192" t="s">
        <v>1447</v>
      </c>
      <c r="G7" s="193">
        <v>46296</v>
      </c>
    </row>
    <row r="8" spans="2:7">
      <c r="B8" s="192" t="s">
        <v>1451</v>
      </c>
      <c r="C8" s="192">
        <v>257278</v>
      </c>
      <c r="D8" s="192" t="s">
        <v>1452</v>
      </c>
      <c r="E8" s="192" t="s">
        <v>240</v>
      </c>
      <c r="F8" s="192" t="s">
        <v>1453</v>
      </c>
      <c r="G8" s="193">
        <v>46235</v>
      </c>
    </row>
    <row r="9" spans="2:7">
      <c r="B9" s="192" t="s">
        <v>1454</v>
      </c>
      <c r="C9" s="192">
        <v>257033</v>
      </c>
      <c r="D9" s="192" t="s">
        <v>1455</v>
      </c>
      <c r="E9" s="192" t="s">
        <v>240</v>
      </c>
      <c r="F9" s="192" t="s">
        <v>564</v>
      </c>
      <c r="G9" s="192" t="s">
        <v>1456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1457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1458</v>
      </c>
      <c r="B2" s="91" t="s">
        <v>1459</v>
      </c>
      <c r="C2" s="91" t="s">
        <v>7</v>
      </c>
      <c r="D2" s="92" t="s">
        <v>1175</v>
      </c>
      <c r="E2" s="92" t="s">
        <v>547</v>
      </c>
      <c r="F2" s="92" t="s">
        <v>1460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1461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600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>
        <f>IF(FN_MC!P109="","*",FN_MC!P109)</f>
        <v>4.1666666666666664E-2</v>
      </c>
      <c r="R108" s="96" t="str">
        <f>IF(FN_MC!Q109="","*",CONCATENATE(FN_MC!Q109," ",FN_MC!R109))</f>
        <v>1 KM</v>
      </c>
      <c r="S108" s="96" t="str">
        <f>IF(FN_MC!V109="","*",FN_MC!V109)</f>
        <v>Camila</v>
      </c>
      <c r="T108" s="96" t="str">
        <f>IF(FN_MC!W109="","*",FN_MC!W109)</f>
        <v>Inspeção - caminhão de linha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Oportunidade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TVI-TJA</v>
      </c>
      <c r="L114" s="196">
        <f>IF(FN_MC!N115="","*",FN_MC!N115)</f>
        <v>239251</v>
      </c>
      <c r="M114" s="97">
        <f>IF(FN_MC!J115="","*",FN_MC!J115)</f>
        <v>74</v>
      </c>
      <c r="N114" s="183">
        <f>IF(FN_MC!K115="","*",FN_MC!K115)</f>
        <v>242</v>
      </c>
      <c r="O114" s="183">
        <f>IF(FN_MC!L115="","*",FN_MC!L115)</f>
        <v>244</v>
      </c>
      <c r="P114" s="107">
        <f>IF(FN_MC!O115="","*",FN_MC!O115)</f>
        <v>0.375</v>
      </c>
      <c r="Q114" s="107">
        <f>IF(FN_MC!P115="","*",FN_MC!P115)</f>
        <v>8.3333333333333329E-2</v>
      </c>
      <c r="R114" s="96" t="str">
        <f>IF(FN_MC!Q115="","*",CONCATENATE(FN_MC!Q115," ",FN_MC!R115))</f>
        <v>750 M</v>
      </c>
      <c r="S114" s="96" t="str">
        <f>IF(FN_MC!V115="","*",FN_MC!V115)</f>
        <v>Augusto/ Efraim</v>
      </c>
      <c r="T114" s="96" t="str">
        <f>IF(FN_MC!W115="","*",FN_MC!W115)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Oportunidade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>
        <f>IF(FN_MC!O117="","*",FN_MC!O117)</f>
        <v>0.39583333333333331</v>
      </c>
      <c r="Q116" s="107">
        <f>IF(FN_MC!P117="","*",FN_MC!P117)</f>
        <v>8.3333333333333329E-2</v>
      </c>
      <c r="R116" s="96" t="str">
        <f>IF(FN_MC!Q117="","*",CONCATENATE(FN_MC!Q117," ",FN_MC!R117))</f>
        <v>600 M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Oportunidade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K97TIN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K97TIN</v>
      </c>
      <c r="M117" s="97">
        <f>IF(FN_MC!J118="","*",FN_MC!J118)</f>
        <v>74</v>
      </c>
      <c r="N117" s="183">
        <f>IF(FN_MC!K118="","*",FN_MC!K118)</f>
        <v>107.7</v>
      </c>
      <c r="O117" s="183">
        <f>IF(FN_MC!L118="","*",FN_MC!L118)</f>
        <v>290</v>
      </c>
      <c r="P117" s="107">
        <f>IF(FN_MC!O118="","*",FN_MC!O118)</f>
        <v>0.45833333333333331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Oportunidade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TIN2</v>
      </c>
      <c r="J118" s="96" t="str">
        <f>IF(FN_MC!I119="","*",FN_MC!I119)</f>
        <v>TIN2</v>
      </c>
      <c r="K118" s="96" t="str">
        <f>IF(FN_MC!M119="","*",FN_MC!M119)</f>
        <v>TSP-TIN</v>
      </c>
      <c r="L118" s="196" t="str">
        <f>IF(FN_MC!N119="","*",FN_MC!N119)</f>
        <v>TSPK97</v>
      </c>
      <c r="M118" s="97">
        <f>IF(FN_MC!J119="","*",FN_MC!J119)</f>
        <v>74</v>
      </c>
      <c r="N118" s="183">
        <f>IF(FN_MC!K119="","*",FN_MC!K119)</f>
        <v>93.760999999999996</v>
      </c>
      <c r="O118" s="183" t="str">
        <f>IF(FN_MC!L119="","*",FN_MC!L119)</f>
        <v>-</v>
      </c>
      <c r="P118" s="107">
        <f>IF(FN_MC!O119="","*",FN_MC!O119)</f>
        <v>0.45833333333333331</v>
      </c>
      <c r="Q118" s="107">
        <f>IF(FN_MC!P119="","*",FN_MC!P119)</f>
        <v>8.3333333333333329E-2</v>
      </c>
      <c r="R118" s="96" t="str">
        <f>IF(FN_MC!Q119="","*",CONCATENATE(FN_MC!Q119," ",FN_MC!R119))</f>
        <v>1248 M</v>
      </c>
      <c r="S118" s="96" t="str">
        <f>IF(FN_MC!V119="","*",FN_MC!V119)</f>
        <v>Herbert</v>
      </c>
      <c r="T118" s="96" t="str">
        <f>IF(FN_MC!W119="","*",FN_MC!W119)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Oportunidade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Bruno</v>
      </c>
      <c r="T121" s="96" t="str">
        <f>IF(FN_MC!W122="","*",FN_MC!W122)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Oportunidade</v>
      </c>
      <c r="C125" s="95" t="str">
        <f>IF(FN_MC!Z126="","*",FN_MC!Z126)</f>
        <v>*</v>
      </c>
      <c r="D125" s="96" t="str">
        <f>IF(FN_MC!S126="","*",FN_MC!S126)</f>
        <v>FERRONORTE</v>
      </c>
      <c r="E125" s="96" t="str">
        <f>IF(FN_MC!T126="","*",FN_MC!T126)</f>
        <v>TGR-TRO</v>
      </c>
      <c r="F125" s="96">
        <f>IF(FN_MC!B126="","*",FN_MC!B126)</f>
        <v>46089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TIQ2</v>
      </c>
      <c r="J125" s="96" t="str">
        <f>IF(FN_MC!I126="","*",FN_MC!I126)</f>
        <v>TIQ2</v>
      </c>
      <c r="K125" s="96" t="str">
        <f>IF(FN_MC!M126="","*",FN_MC!M126)</f>
        <v>TBS-TAL</v>
      </c>
      <c r="L125" s="196" t="str">
        <f>IF(FN_MC!N126="","*",FN_MC!N126)</f>
        <v>TBS671</v>
      </c>
      <c r="M125" s="97">
        <f>IF(FN_MC!J126="","*",FN_MC!J126)</f>
        <v>98</v>
      </c>
      <c r="N125" s="183">
        <f>IF(FN_MC!K126="","*",FN_MC!K126)</f>
        <v>664</v>
      </c>
      <c r="O125" s="183">
        <f>IF(FN_MC!L126="","*",FN_MC!L126)</f>
        <v>667</v>
      </c>
      <c r="P125" s="107">
        <f>IF(FN_MC!O126="","*",FN_MC!O126)</f>
        <v>0.41666666666666669</v>
      </c>
      <c r="Q125" s="107">
        <f>IF(FN_MC!P126="","*",FN_MC!P126)</f>
        <v>8.3333333333333329E-2</v>
      </c>
      <c r="R125" s="96" t="str">
        <f>IF(FN_MC!Q126="","*",CONCATENATE(FN_MC!Q126," ",FN_MC!R126))</f>
        <v>1120 M</v>
      </c>
      <c r="S125" s="96" t="str">
        <f>IF(FN_MC!V126="","*",FN_MC!V126)</f>
        <v>Camila</v>
      </c>
      <c r="T125" s="96" t="str">
        <f>IF(FN_MC!W126="","*",FN_MC!W126)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Oportunidade</v>
      </c>
      <c r="C127" s="95" t="str">
        <f>IF(FN_MC!Z128="","*",FN_MC!Z128)</f>
        <v>*</v>
      </c>
      <c r="D127" s="96" t="str">
        <f>IF(FN_MC!S128="","*",FN_MC!S128)</f>
        <v>FERRONORTE</v>
      </c>
      <c r="E127" s="96" t="str">
        <f>IF(FN_MC!T128="","*",FN_MC!T128)</f>
        <v>TMI-TCS</v>
      </c>
      <c r="F127" s="96">
        <f>IF(FN_MC!B128="","*",FN_MC!B128)</f>
        <v>46089</v>
      </c>
      <c r="G127" s="96" t="str">
        <f>IF(FN_MC!D128="","*",FN_MC!D128)</f>
        <v>V48</v>
      </c>
      <c r="H127" s="96" t="str">
        <f>IF(FN_MC!F128="","*",FN_MC!F128)</f>
        <v>MODERNIZAÇÃO - SOCADORA</v>
      </c>
      <c r="I127" s="96" t="str">
        <f>IF(FN_MC!H128="","*",FN_MC!H128)</f>
        <v>TVI2</v>
      </c>
      <c r="J127" s="96" t="str">
        <f>IF(FN_MC!I128="","*",FN_MC!I128)</f>
        <v>TVI2</v>
      </c>
      <c r="K127" s="96" t="str">
        <f>IF(FN_MC!M128="","*",FN_MC!M128)</f>
        <v>TVI-TJA</v>
      </c>
      <c r="L127" s="196">
        <f>IF(FN_MC!N128="","*",FN_MC!N128)</f>
        <v>239251</v>
      </c>
      <c r="M127" s="97">
        <f>IF(FN_MC!J128="","*",FN_MC!J128)</f>
        <v>74</v>
      </c>
      <c r="N127" s="183">
        <f>IF(FN_MC!K128="","*",FN_MC!K128)</f>
        <v>243</v>
      </c>
      <c r="O127" s="183">
        <f>IF(FN_MC!L128="","*",FN_MC!L128)</f>
        <v>246</v>
      </c>
      <c r="P127" s="107">
        <f>IF(FN_MC!O128="","*",FN_MC!O128)</f>
        <v>0.375</v>
      </c>
      <c r="Q127" s="107">
        <f>IF(FN_MC!P128="","*",FN_MC!P128)</f>
        <v>8.3333333333333329E-2</v>
      </c>
      <c r="R127" s="96" t="str">
        <f>IF(FN_MC!Q128="","*",CONCATENATE(FN_MC!Q128," ",FN_MC!R128))</f>
        <v>750 M</v>
      </c>
      <c r="S127" s="96" t="str">
        <f>IF(FN_MC!V128="","*",FN_MC!V128)</f>
        <v>Augusto/ Efraim</v>
      </c>
      <c r="T127" s="96" t="str">
        <f>IF(FN_MC!W128="","*",FN_MC!W128)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Oportunidade</v>
      </c>
      <c r="C129" s="95" t="str">
        <f>IF(FN_MC!Z130="","*",FN_MC!Z130)</f>
        <v>*</v>
      </c>
      <c r="D129" s="96" t="str">
        <f>IF(FN_MC!S130="","*",FN_MC!S130)</f>
        <v>FERRONORTE</v>
      </c>
      <c r="E129" s="96" t="str">
        <f>IF(FN_MC!T130="","*",FN_MC!T130)</f>
        <v>TCS-TGR</v>
      </c>
      <c r="F129" s="96">
        <f>IF(FN_MC!B130="","*",FN_MC!B130)</f>
        <v>46089</v>
      </c>
      <c r="G129" s="96" t="str">
        <f>IF(FN_MC!D130="","*",FN_MC!D130)</f>
        <v>V80</v>
      </c>
      <c r="H129" s="96" t="str">
        <f>IF(FN_MC!F130="","*",FN_MC!F130)</f>
        <v>INSPEÇÃO RIV</v>
      </c>
      <c r="I129" s="96" t="str">
        <f>IF(FN_MC!H130="","*",FN_MC!H130)</f>
        <v>TCS2</v>
      </c>
      <c r="J129" s="96" t="str">
        <f>IF(FN_MC!I130="","*",FN_MC!I130)</f>
        <v>TOM</v>
      </c>
      <c r="K129" s="96" t="str">
        <f>IF(FN_MC!M130="","*",FN_MC!M130)</f>
        <v>TCS-TOM</v>
      </c>
      <c r="L129" s="196" t="str">
        <f>IF(FN_MC!N130="","*",FN_MC!N130)</f>
        <v>TCSTOM</v>
      </c>
      <c r="M129" s="97">
        <f>IF(FN_MC!J130="","*",FN_MC!J130)</f>
        <v>74</v>
      </c>
      <c r="N129" s="183">
        <f>IF(FN_MC!K130="","*",FN_MC!K130)</f>
        <v>291</v>
      </c>
      <c r="O129" s="183">
        <f>IF(FN_MC!L130="","*",FN_MC!L130)</f>
        <v>404</v>
      </c>
      <c r="P129" s="107">
        <f>IF(FN_MC!O130="","*",FN_MC!O130)</f>
        <v>0.45833333333333331</v>
      </c>
      <c r="Q129" s="107">
        <f>IF(FN_MC!P130="","*",FN_MC!P130)</f>
        <v>4.1666666666666664E-2</v>
      </c>
      <c r="R129" s="96" t="str">
        <f>IF(FN_MC!Q130="","*",CONCATENATE(FN_MC!Q130," ",FN_MC!R130))</f>
        <v>1 BINÁRIO</v>
      </c>
      <c r="S129" s="96" t="str">
        <f>IF(FN_MC!V130="","*",FN_MC!V130)</f>
        <v>Fernanda</v>
      </c>
      <c r="T129" s="96" t="str">
        <f>IF(FN_MC!W130="","*",FN_MC!W130)</f>
        <v>Inspeção RIV - vma 45 km/h - inspeção nos pátios a 30 km/h</v>
      </c>
      <c r="U129" s="98">
        <f ca="1">_xlfn.XLOOKUP(G129&amp;$U$2,BS_CONTROLE[CHAVE],BS_CONTROLE[Quantidade_11],"-")</f>
        <v>0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Oportunidade</v>
      </c>
      <c r="C130" s="95" t="str">
        <f>IF(FN_MC!Z131="","*",FN_MC!Z131)</f>
        <v>*</v>
      </c>
      <c r="D130" s="96" t="str">
        <f>IF(FN_MC!S131="","*",FN_MC!S131)</f>
        <v>FERRONORTE</v>
      </c>
      <c r="E130" s="96" t="str">
        <f>IF(FN_MC!T131="","*",FN_MC!T131)</f>
        <v>TMI-TCS</v>
      </c>
      <c r="F130" s="96">
        <f>IF(FN_MC!B131="","*",FN_MC!B131)</f>
        <v>46089</v>
      </c>
      <c r="G130" s="96" t="str">
        <f>IF(FN_MC!D131="","*",FN_MC!D131)</f>
        <v>V66</v>
      </c>
      <c r="H130" s="96" t="str">
        <f>IF(FN_MC!F131="","*",FN_MC!F131)</f>
        <v>MODERNIZAÇÃO - REGULAGEM</v>
      </c>
      <c r="I130" s="96" t="str">
        <f>IF(FN_MC!H131="","*",FN_MC!H131)</f>
        <v>TID</v>
      </c>
      <c r="J130" s="96" t="str">
        <f>IF(FN_MC!I131="","*",FN_MC!I131)</f>
        <v>TID</v>
      </c>
      <c r="K130" s="96" t="str">
        <f>IF(FN_MC!M131="","*",FN_MC!M131)</f>
        <v>TMO-TCE</v>
      </c>
      <c r="L130" s="196" t="str">
        <f>IF(FN_MC!N131="","*",FN_MC!N131)</f>
        <v>155TCE</v>
      </c>
      <c r="M130" s="97">
        <f>IF(FN_MC!J131="","*",FN_MC!J131)</f>
        <v>74</v>
      </c>
      <c r="N130" s="183">
        <f>IF(FN_MC!K131="","*",FN_MC!K131)</f>
        <v>155</v>
      </c>
      <c r="O130" s="183">
        <f>IF(FN_MC!L131="","*",FN_MC!L131)</f>
        <v>158.6</v>
      </c>
      <c r="P130" s="107">
        <f>IF(FN_MC!O131="","*",FN_MC!O131)</f>
        <v>0.39583333333333331</v>
      </c>
      <c r="Q130" s="107">
        <f>IF(FN_MC!P131="","*",FN_MC!P131)</f>
        <v>8.3333333333333329E-2</v>
      </c>
      <c r="R130" s="96" t="str">
        <f>IF(FN_MC!Q131="","*",CONCATENATE(FN_MC!Q131," ",FN_MC!R131))</f>
        <v>600 M</v>
      </c>
      <c r="S130" s="96" t="str">
        <f>IF(FN_MC!V131="","*",FN_MC!V131)</f>
        <v>Augusto/ Efraim</v>
      </c>
      <c r="T130" s="96" t="str">
        <f>IF(FN_MC!W131="","*",FN_MC!W131)</f>
        <v>Regulagem de brita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*</v>
      </c>
      <c r="E131" s="96" t="str">
        <f>IF(FN_MC!T132="","*",FN_MC!T132)</f>
        <v>*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*</v>
      </c>
      <c r="L131" s="196" t="str">
        <f>IF(FN_MC!N132="","*",FN_MC!N132)</f>
        <v>*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*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Contrato</v>
      </c>
      <c r="C133" s="95" t="str">
        <f>IF(FN_MC!Z134="","*",FN_MC!Z134)</f>
        <v>*</v>
      </c>
      <c r="D133" s="96" t="str">
        <f>IF(FN_MC!S134="","*",FN_MC!S134)</f>
        <v>FERRONORTE</v>
      </c>
      <c r="E133" s="96" t="str">
        <f>IF(FN_MC!T134="","*",FN_MC!T134)</f>
        <v>TGR-TRO</v>
      </c>
      <c r="F133" s="96">
        <f>IF(FN_MC!B134="","*",FN_MC!B134)</f>
        <v>46090</v>
      </c>
      <c r="G133" s="96" t="str">
        <f>IF(FN_MC!D134="","*",FN_MC!D134)</f>
        <v>V86</v>
      </c>
      <c r="H133" s="96" t="str">
        <f>IF(FN_MC!F134="","*",FN_MC!F134)</f>
        <v>MECANIZAÇÃO - SOCADORA</v>
      </c>
      <c r="I133" s="96" t="str">
        <f>IF(FN_MC!H134="","*",FN_MC!H134)</f>
        <v>TIQ2</v>
      </c>
      <c r="J133" s="96" t="str">
        <f>IF(FN_MC!I134="","*",FN_MC!I134)</f>
        <v>TIQ2</v>
      </c>
      <c r="K133" s="96" t="str">
        <f>IF(FN_MC!M134="","*",FN_MC!M134)</f>
        <v>TBS-TAL</v>
      </c>
      <c r="L133" s="196" t="str">
        <f>IF(FN_MC!N134="","*",FN_MC!N134)</f>
        <v>TBS671</v>
      </c>
      <c r="M133" s="97">
        <f>IF(FN_MC!J134="","*",FN_MC!J134)</f>
        <v>98</v>
      </c>
      <c r="N133" s="183">
        <f>IF(FN_MC!K134="","*",FN_MC!K134)</f>
        <v>664</v>
      </c>
      <c r="O133" s="183">
        <f>IF(FN_MC!L134="","*",FN_MC!L134)</f>
        <v>667</v>
      </c>
      <c r="P133" s="107">
        <f>IF(FN_MC!O134="","*",FN_MC!O134)</f>
        <v>0.41666666666666669</v>
      </c>
      <c r="Q133" s="107">
        <f>IF(FN_MC!P134="","*",FN_MC!P134)</f>
        <v>0.125</v>
      </c>
      <c r="R133" s="96" t="str">
        <f>IF(FN_MC!Q134="","*",CONCATENATE(FN_MC!Q134," ",FN_MC!R134))</f>
        <v>1680 M</v>
      </c>
      <c r="S133" s="96" t="str">
        <f>IF(FN_MC!V134="","*",FN_MC!V134)</f>
        <v>Camila</v>
      </c>
      <c r="T133" s="96" t="str">
        <f>IF(FN_MC!W134="","*",FN_MC!W134)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FERRONORTE</v>
      </c>
      <c r="E140" s="96" t="str">
        <f>IF(FN_MC!T141="","*",FN_MC!T141)</f>
        <v>TCS-TGR</v>
      </c>
      <c r="F140" s="96">
        <f>IF(FN_MC!B141="","*",FN_MC!B141)</f>
        <v>46090</v>
      </c>
      <c r="G140" s="96" t="str">
        <f>IF(FN_MC!D141="","*",FN_MC!D141)</f>
        <v>W70</v>
      </c>
      <c r="H140" s="96" t="str">
        <f>IF(FN_MC!F141="","*",FN_MC!F141)</f>
        <v>PDM - PEDRA - DESCARGA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TPC-TVL</v>
      </c>
      <c r="L140" s="196" t="str">
        <f>IF(FN_MC!N141="","*",FN_MC!N141)</f>
        <v>440TVL</v>
      </c>
      <c r="M140" s="97">
        <f>IF(FN_MC!J141="","*",FN_MC!J141)</f>
        <v>74</v>
      </c>
      <c r="N140" s="183">
        <f>IF(FN_MC!K141="","*",FN_MC!K141)</f>
        <v>441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Oportunidade</v>
      </c>
      <c r="C149" s="95" t="str">
        <f>IF(FN_MC!Z150="","*",FN_MC!Z150)</f>
        <v>*</v>
      </c>
      <c r="D149" s="96" t="str">
        <f>IF(FN_MC!S150="","*",FN_MC!S150)</f>
        <v>FERRONORTE</v>
      </c>
      <c r="E149" s="96" t="str">
        <f>IF(FN_MC!T150="","*",FN_MC!T150)</f>
        <v>TCS-TGR</v>
      </c>
      <c r="F149" s="96">
        <f>IF(FN_MC!B150="","*",FN_MC!B150)</f>
        <v>46090</v>
      </c>
      <c r="G149" s="96" t="str">
        <f>IF(FN_MC!D150="","*",FN_MC!D150)</f>
        <v>ELSON (TF-526)</v>
      </c>
      <c r="H149" s="96" t="str">
        <f>IF(FN_MC!F150="","*",FN_MC!F150)</f>
        <v>PDM - SOLDA</v>
      </c>
      <c r="I149" s="96" t="str">
        <f>IF(FN_MC!H150="","*",FN_MC!H150)</f>
        <v>TSE</v>
      </c>
      <c r="J149" s="96" t="str">
        <f>IF(FN_MC!I150="","*",FN_MC!I150)</f>
        <v>*</v>
      </c>
      <c r="K149" s="96" t="str">
        <f>IF(FN_MC!M150="","*",FN_MC!M150)</f>
        <v>TSE</v>
      </c>
      <c r="L149" s="196" t="str">
        <f>IF(FN_MC!N150="","*",FN_MC!N150)</f>
        <v>TSE1</v>
      </c>
      <c r="M149" s="97">
        <f>IF(FN_MC!J150="","*",FN_MC!J150)</f>
        <v>74</v>
      </c>
      <c r="N149" s="183">
        <f>IF(FN_MC!K150="","*",FN_MC!K150)</f>
        <v>362.11</v>
      </c>
      <c r="O149" s="183" t="str">
        <f>IF(FN_MC!L150="","*",FN_MC!L150)</f>
        <v>-</v>
      </c>
      <c r="P149" s="107">
        <f>IF(FN_MC!O150="","*",FN_MC!O150)</f>
        <v>0.375</v>
      </c>
      <c r="Q149" s="107">
        <f>IF(FN_MC!P150="","*",FN_MC!P150)</f>
        <v>8.3333333333333329E-2</v>
      </c>
      <c r="R149" s="96" t="str">
        <f>IF(FN_MC!Q150="","*",CONCATENATE(FN_MC!Q150," ",FN_MC!R150))</f>
        <v>2 Nº DE SOLDA</v>
      </c>
      <c r="S149" s="96" t="str">
        <f>IF(FN_MC!V150="","*",FN_MC!V150)</f>
        <v>Elson</v>
      </c>
      <c r="T149" s="96" t="str">
        <f>IF(FN_MC!W150="","*",FN_MC!W150)</f>
        <v xml:space="preserve">Execução de solda - Condicionado a temperatura 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2</v>
      </c>
      <c r="W149" s="98">
        <f ca="1">_xlfn.XLOOKUP(G149&amp;$W$2,BS_CONTROLE[CHAVE],BS_CONTROLE[Quantidade_11],"-")</f>
        <v>2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1462</v>
      </c>
      <c r="D5" s="242"/>
      <c r="E5" s="242"/>
      <c r="F5" s="242"/>
      <c r="G5" s="242"/>
      <c r="H5" s="242"/>
      <c r="I5" s="242"/>
      <c r="J5" s="243"/>
      <c r="K5" s="244" t="s">
        <v>1463</v>
      </c>
      <c r="L5" s="245"/>
      <c r="M5" s="245"/>
      <c r="N5" s="245"/>
      <c r="O5" s="246" t="s">
        <v>1464</v>
      </c>
      <c r="P5" s="247"/>
      <c r="Q5" s="248"/>
    </row>
    <row r="6" spans="1:17" s="81" customFormat="1" ht="15.75" customHeight="1">
      <c r="A6" s="75" t="s">
        <v>1460</v>
      </c>
      <c r="B6" s="82" t="s">
        <v>1459</v>
      </c>
      <c r="C6" s="83" t="s">
        <v>1175</v>
      </c>
      <c r="D6" s="84" t="s">
        <v>1176</v>
      </c>
      <c r="E6" s="83" t="s">
        <v>1465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1466</v>
      </c>
      <c r="M6" s="116" t="s">
        <v>29</v>
      </c>
      <c r="N6" s="117" t="s">
        <v>1170</v>
      </c>
      <c r="O6" s="165" t="s">
        <v>1213</v>
      </c>
      <c r="P6" s="128"/>
      <c r="Q6" s="139" t="s">
        <v>1467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Oportunidade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Oportunidade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>
        <f>IF(FN_MC!P109="","*",FN_MC!P109)</f>
        <v>4.1666666666666664E-2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Oportunidade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TVI-TJA</v>
      </c>
      <c r="H114" s="125">
        <f>IF(FN_MC!K115="","*",FN_MC!K115)</f>
        <v>242</v>
      </c>
      <c r="I114" s="110">
        <f>IF(FN_MC!O115="","*",FN_MC!O115)</f>
        <v>0.375</v>
      </c>
      <c r="J114" s="110">
        <f>IF(FN_MC!P115="","*",FN_MC!P115)</f>
        <v>8.3333333333333329E-2</v>
      </c>
      <c r="K114" s="118" t="str">
        <f>IF(FN_MC!AK115="","*",FN_MC!AK115)</f>
        <v>TVI2</v>
      </c>
      <c r="L114" s="118" t="str">
        <f>IF(FN_MC!AM115="","*",FN_MC!AM115)</f>
        <v>TVI-TJA</v>
      </c>
      <c r="M114" s="118">
        <f>IF(FN_MC!AP115="","*",FN_MC!AP115)</f>
        <v>242</v>
      </c>
      <c r="N114" s="118" t="str">
        <f>IF(FN_MC!AM115="","*",FN_MC!AM115)</f>
        <v>TVI-TJA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Oportunidade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>
        <f>IF(FN_MC!O117="","*",FN_MC!O117)</f>
        <v>0.39583333333333331</v>
      </c>
      <c r="J116" s="110">
        <f>IF(FN_MC!P117="","*",FN_MC!P117)</f>
        <v>8.3333333333333329E-2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Oportunidade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K97TIN</v>
      </c>
      <c r="G117" s="87" t="str">
        <f>IF(FN_MC!M118="","*",FN_MC!M118)</f>
        <v>TIN-TCS</v>
      </c>
      <c r="H117" s="125">
        <f>IF(FN_MC!K118="","*",FN_MC!K118)</f>
        <v>107.7</v>
      </c>
      <c r="I117" s="110">
        <f>IF(FN_MC!O118="","*",FN_MC!O118)</f>
        <v>0.45833333333333331</v>
      </c>
      <c r="J117" s="110">
        <f>IF(FN_MC!P118="","*",FN_MC!P118)</f>
        <v>4.1666666666666664E-2</v>
      </c>
      <c r="K117" s="118" t="str">
        <f>IF(FN_MC!AK118="","*",FN_MC!AK118)</f>
        <v>K97TIN</v>
      </c>
      <c r="L117" s="118" t="str">
        <f>IF(FN_MC!AM118="","*",FN_MC!AM118)</f>
        <v>TIN-TCS</v>
      </c>
      <c r="M117" s="118">
        <f>IF(FN_MC!AP118="","*",FN_MC!AP118)</f>
        <v>107.7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Oportunidade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TIN2</v>
      </c>
      <c r="G118" s="87" t="str">
        <f>IF(FN_MC!M119="","*",FN_MC!M119)</f>
        <v>TSP-TIN</v>
      </c>
      <c r="H118" s="125">
        <f>IF(FN_MC!K119="","*",FN_MC!K119)</f>
        <v>93.760999999999996</v>
      </c>
      <c r="I118" s="110">
        <f>IF(FN_MC!O119="","*",FN_MC!O119)</f>
        <v>0.45833333333333331</v>
      </c>
      <c r="J118" s="110">
        <f>IF(FN_MC!P119="","*",FN_MC!P119)</f>
        <v>8.3333333333333329E-2</v>
      </c>
      <c r="K118" s="118" t="str">
        <f>IF(FN_MC!AK119="","*",FN_MC!AK119)</f>
        <v>TIN2</v>
      </c>
      <c r="L118" s="118" t="str">
        <f>IF(FN_MC!AM119="","*",FN_MC!AM119)</f>
        <v>TSP-TIN</v>
      </c>
      <c r="M118" s="118">
        <f>IF(FN_MC!AP119="","*",FN_MC!AP119)</f>
        <v>93.760999999999996</v>
      </c>
      <c r="N118" s="118" t="str">
        <f>IF(FN_MC!AM119="","*",FN_MC!AM119)</f>
        <v>TSP-TIN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Oportunidade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46089</v>
      </c>
      <c r="B125" s="86" t="str">
        <f>IF(FN_MC!X126="","*",FN_MC!X126)</f>
        <v>Oportunidade</v>
      </c>
      <c r="C125" s="87" t="str">
        <f>IF(FN_MC!S126="","*",FN_MC!S126)</f>
        <v>FERRONORTE</v>
      </c>
      <c r="D125" s="87" t="str">
        <f>IF(FN_MC!T126="","*",FN_MC!T126)</f>
        <v>TGR-TRO</v>
      </c>
      <c r="E125" s="87" t="str">
        <f>IF(FN_MC!D126="","*",FN_MC!D126)</f>
        <v>V86</v>
      </c>
      <c r="F125" s="87" t="str">
        <f>IF(FN_MC!H126="","*",FN_MC!H126)</f>
        <v>TIQ2</v>
      </c>
      <c r="G125" s="87" t="str">
        <f>IF(FN_MC!M126="","*",FN_MC!M126)</f>
        <v>TBS-TAL</v>
      </c>
      <c r="H125" s="125">
        <f>IF(FN_MC!K126="","*",FN_MC!K126)</f>
        <v>664</v>
      </c>
      <c r="I125" s="110">
        <f>IF(FN_MC!O126="","*",FN_MC!O126)</f>
        <v>0.41666666666666669</v>
      </c>
      <c r="J125" s="110">
        <f>IF(FN_MC!P126="","*",FN_MC!P126)</f>
        <v>8.3333333333333329E-2</v>
      </c>
      <c r="K125" s="118" t="str">
        <f>IF(FN_MC!AK126="","*",FN_MC!AK126)</f>
        <v>TIQ2</v>
      </c>
      <c r="L125" s="118" t="str">
        <f>IF(FN_MC!AM126="","*",FN_MC!AM126)</f>
        <v>TBS-TAL</v>
      </c>
      <c r="M125" s="118">
        <f>IF(FN_MC!AP126="","*",FN_MC!AP126)</f>
        <v>664</v>
      </c>
      <c r="N125" s="118" t="str">
        <f>IF(FN_MC!AM126="","*",FN_MC!AM126)</f>
        <v>TBS-TAL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>
        <f>IF(FN_MC!B128="","*",FN_MC!B128)</f>
        <v>46089</v>
      </c>
      <c r="B127" s="86" t="str">
        <f>IF(FN_MC!X128="","*",FN_MC!X128)</f>
        <v>Oportunidade</v>
      </c>
      <c r="C127" s="87" t="str">
        <f>IF(FN_MC!S128="","*",FN_MC!S128)</f>
        <v>FERRONORTE</v>
      </c>
      <c r="D127" s="87" t="str">
        <f>IF(FN_MC!T128="","*",FN_MC!T128)</f>
        <v>TMI-TCS</v>
      </c>
      <c r="E127" s="87" t="str">
        <f>IF(FN_MC!D128="","*",FN_MC!D128)</f>
        <v>V48</v>
      </c>
      <c r="F127" s="87" t="str">
        <f>IF(FN_MC!H128="","*",FN_MC!H128)</f>
        <v>TVI2</v>
      </c>
      <c r="G127" s="87" t="str">
        <f>IF(FN_MC!M128="","*",FN_MC!M128)</f>
        <v>TVI-TJA</v>
      </c>
      <c r="H127" s="125">
        <f>IF(FN_MC!K128="","*",FN_MC!K128)</f>
        <v>243</v>
      </c>
      <c r="I127" s="110">
        <f>IF(FN_MC!O128="","*",FN_MC!O128)</f>
        <v>0.375</v>
      </c>
      <c r="J127" s="110">
        <f>IF(FN_MC!P128="","*",FN_MC!P128)</f>
        <v>8.3333333333333329E-2</v>
      </c>
      <c r="K127" s="118" t="str">
        <f>IF(FN_MC!AK128="","*",FN_MC!AK128)</f>
        <v>TVI2</v>
      </c>
      <c r="L127" s="118" t="str">
        <f>IF(FN_MC!AM128="","*",FN_MC!AM128)</f>
        <v>TVI-TJA</v>
      </c>
      <c r="M127" s="118">
        <f>IF(FN_MC!AP128="","*",FN_MC!AP128)</f>
        <v>243</v>
      </c>
      <c r="N127" s="118" t="str">
        <f>IF(FN_MC!AM128="","*",FN_MC!AM128)</f>
        <v>TVI-TJA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>
        <f>IF(FN_MC!B130="","*",FN_MC!B130)</f>
        <v>46089</v>
      </c>
      <c r="B129" s="86" t="str">
        <f>IF(FN_MC!X130="","*",FN_MC!X130)</f>
        <v>Oportunidade</v>
      </c>
      <c r="C129" s="87" t="str">
        <f>IF(FN_MC!S130="","*",FN_MC!S130)</f>
        <v>FERRONORTE</v>
      </c>
      <c r="D129" s="87" t="str">
        <f>IF(FN_MC!T130="","*",FN_MC!T130)</f>
        <v>TCS-TGR</v>
      </c>
      <c r="E129" s="87" t="str">
        <f>IF(FN_MC!D130="","*",FN_MC!D130)</f>
        <v>V80</v>
      </c>
      <c r="F129" s="87" t="str">
        <f>IF(FN_MC!H130="","*",FN_MC!H130)</f>
        <v>TCS2</v>
      </c>
      <c r="G129" s="87" t="str">
        <f>IF(FN_MC!M130="","*",FN_MC!M130)</f>
        <v>TCS-TOM</v>
      </c>
      <c r="H129" s="125">
        <f>IF(FN_MC!K130="","*",FN_MC!K130)</f>
        <v>291</v>
      </c>
      <c r="I129" s="110">
        <f>IF(FN_MC!O130="","*",FN_MC!O130)</f>
        <v>0.45833333333333331</v>
      </c>
      <c r="J129" s="110">
        <f>IF(FN_MC!P130="","*",FN_MC!P130)</f>
        <v>4.1666666666666664E-2</v>
      </c>
      <c r="K129" s="118" t="str">
        <f>IF(FN_MC!AK130="","*",FN_MC!AK130)</f>
        <v>TCS2</v>
      </c>
      <c r="L129" s="118" t="str">
        <f>IF(FN_MC!AM130="","*",FN_MC!AM130)</f>
        <v>TCS-TOM</v>
      </c>
      <c r="M129" s="118">
        <f>IF(FN_MC!AP130="","*",FN_MC!AP130)</f>
        <v>291</v>
      </c>
      <c r="N129" s="118" t="str">
        <f>IF(FN_MC!AM130="","*",FN_MC!AM130)</f>
        <v>TCS-TOM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>
        <f>IF(FN_MC!B131="","*",FN_MC!B131)</f>
        <v>46089</v>
      </c>
      <c r="B130" s="86" t="str">
        <f>IF(FN_MC!X131="","*",FN_MC!X131)</f>
        <v>Oportunidade</v>
      </c>
      <c r="C130" s="87" t="str">
        <f>IF(FN_MC!S131="","*",FN_MC!S131)</f>
        <v>FERRONORTE</v>
      </c>
      <c r="D130" s="87" t="str">
        <f>IF(FN_MC!T131="","*",FN_MC!T131)</f>
        <v>TMI-TCS</v>
      </c>
      <c r="E130" s="87" t="str">
        <f>IF(FN_MC!D131="","*",FN_MC!D131)</f>
        <v>V66</v>
      </c>
      <c r="F130" s="87" t="str">
        <f>IF(FN_MC!H131="","*",FN_MC!H131)</f>
        <v>TID</v>
      </c>
      <c r="G130" s="87" t="str">
        <f>IF(FN_MC!M131="","*",FN_MC!M131)</f>
        <v>TMO-TCE</v>
      </c>
      <c r="H130" s="125">
        <f>IF(FN_MC!K131="","*",FN_MC!K131)</f>
        <v>155</v>
      </c>
      <c r="I130" s="110">
        <f>IF(FN_MC!O131="","*",FN_MC!O131)</f>
        <v>0.39583333333333331</v>
      </c>
      <c r="J130" s="110">
        <f>IF(FN_MC!P131="","*",FN_MC!P131)</f>
        <v>8.3333333333333329E-2</v>
      </c>
      <c r="K130" s="118" t="str">
        <f>IF(FN_MC!AK131="","*",FN_MC!AK131)</f>
        <v>TID</v>
      </c>
      <c r="L130" s="118" t="str">
        <f>IF(FN_MC!AM131="","*",FN_MC!AM131)</f>
        <v>TMO-TCE</v>
      </c>
      <c r="M130" s="118">
        <f>IF(FN_MC!AP131="","*",FN_MC!AP131)</f>
        <v>155</v>
      </c>
      <c r="N130" s="118" t="str">
        <f>IF(FN_MC!AM131="","*",FN_MC!AM131)</f>
        <v>TMO-TCE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*</v>
      </c>
      <c r="D131" s="87" t="str">
        <f>IF(FN_MC!T132="","*",FN_MC!T132)</f>
        <v>*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*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*</v>
      </c>
      <c r="L131" s="118" t="str">
        <f>IF(FN_MC!AM132="","*",FN_MC!AM132)</f>
        <v>*</v>
      </c>
      <c r="M131" s="118" t="str">
        <f>IF(FN_MC!AP132="","*",FN_MC!AP132)</f>
        <v>*</v>
      </c>
      <c r="N131" s="118" t="str">
        <f>IF(FN_MC!AM132="","*",FN_MC!AM132)</f>
        <v>*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>
        <f>IF(FN_MC!B134="","*",FN_MC!B134)</f>
        <v>46090</v>
      </c>
      <c r="B133" s="86" t="str">
        <f>IF(FN_MC!X134="","*",FN_MC!X134)</f>
        <v>Contrato</v>
      </c>
      <c r="C133" s="87" t="str">
        <f>IF(FN_MC!S134="","*",FN_MC!S134)</f>
        <v>FERRONORTE</v>
      </c>
      <c r="D133" s="87" t="str">
        <f>IF(FN_MC!T134="","*",FN_MC!T134)</f>
        <v>TGR-TRO</v>
      </c>
      <c r="E133" s="87" t="str">
        <f>IF(FN_MC!D134="","*",FN_MC!D134)</f>
        <v>V86</v>
      </c>
      <c r="F133" s="87" t="str">
        <f>IF(FN_MC!H134="","*",FN_MC!H134)</f>
        <v>TIQ2</v>
      </c>
      <c r="G133" s="87" t="str">
        <f>IF(FN_MC!M134="","*",FN_MC!M134)</f>
        <v>TBS-TAL</v>
      </c>
      <c r="H133" s="125">
        <f>IF(FN_MC!K134="","*",FN_MC!K134)</f>
        <v>664</v>
      </c>
      <c r="I133" s="110">
        <f>IF(FN_MC!O134="","*",FN_MC!O134)</f>
        <v>0.41666666666666669</v>
      </c>
      <c r="J133" s="110">
        <f>IF(FN_MC!P134="","*",FN_MC!P134)</f>
        <v>0.125</v>
      </c>
      <c r="K133" s="118" t="str">
        <f>IF(FN_MC!AK134="","*",FN_MC!AK134)</f>
        <v>TIQ2</v>
      </c>
      <c r="L133" s="118" t="str">
        <f>IF(FN_MC!AM134="","*",FN_MC!AM134)</f>
        <v>TBS-TAL</v>
      </c>
      <c r="M133" s="118">
        <f>IF(FN_MC!AP134="","*",FN_MC!AP134)</f>
        <v>664</v>
      </c>
      <c r="N133" s="118" t="str">
        <f>IF(FN_MC!AM134="","*",FN_MC!AM134)</f>
        <v>TBS-TAL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>
        <f>IF(FN_MC!B141="","*",FN_MC!B141)</f>
        <v>46090</v>
      </c>
      <c r="B140" s="86" t="str">
        <f>IF(FN_MC!X141="","*",FN_MC!X141)</f>
        <v>*</v>
      </c>
      <c r="C140" s="87" t="str">
        <f>IF(FN_MC!S141="","*",FN_MC!S141)</f>
        <v>FERRONORTE</v>
      </c>
      <c r="D140" s="87" t="str">
        <f>IF(FN_MC!T141="","*",FN_MC!T141)</f>
        <v>TCS-TGR</v>
      </c>
      <c r="E140" s="87" t="str">
        <f>IF(FN_MC!D141="","*",FN_MC!D141)</f>
        <v>W70</v>
      </c>
      <c r="F140" s="87" t="str">
        <f>IF(FN_MC!H141="","*",FN_MC!H141)</f>
        <v>*</v>
      </c>
      <c r="G140" s="87" t="str">
        <f>IF(FN_MC!M141="","*",FN_MC!M141)</f>
        <v>TPC-TVL</v>
      </c>
      <c r="H140" s="125">
        <f>IF(FN_MC!K141="","*",FN_MC!K141)</f>
        <v>441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TPC-TVL</v>
      </c>
      <c r="M140" s="118">
        <f>IF(FN_MC!AP141="","*",FN_MC!AP141)</f>
        <v>441</v>
      </c>
      <c r="N140" s="118" t="str">
        <f>IF(FN_MC!AM141="","*",FN_MC!AM141)</f>
        <v>TPC-TVL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>
        <f>IF(FN_MC!B150="","*",FN_MC!B150)</f>
        <v>46090</v>
      </c>
      <c r="B149" s="86" t="str">
        <f>IF(FN_MC!X150="","*",FN_MC!X150)</f>
        <v>Oportunidade</v>
      </c>
      <c r="C149" s="87" t="str">
        <f>IF(FN_MC!S150="","*",FN_MC!S150)</f>
        <v>FERRONORTE</v>
      </c>
      <c r="D149" s="87" t="str">
        <f>IF(FN_MC!T150="","*",FN_MC!T150)</f>
        <v>TCS-TGR</v>
      </c>
      <c r="E149" s="87" t="str">
        <f>IF(FN_MC!D150="","*",FN_MC!D150)</f>
        <v>ELSON (TF-526)</v>
      </c>
      <c r="F149" s="87" t="str">
        <f>IF(FN_MC!H150="","*",FN_MC!H150)</f>
        <v>TSE</v>
      </c>
      <c r="G149" s="87" t="str">
        <f>IF(FN_MC!M150="","*",FN_MC!M150)</f>
        <v>TSE</v>
      </c>
      <c r="H149" s="125">
        <f>IF(FN_MC!K150="","*",FN_MC!K150)</f>
        <v>362.11</v>
      </c>
      <c r="I149" s="110">
        <f>IF(FN_MC!O150="","*",FN_MC!O150)</f>
        <v>0.375</v>
      </c>
      <c r="J149" s="110">
        <f>IF(FN_MC!P150="","*",FN_MC!P150)</f>
        <v>8.3333333333333329E-2</v>
      </c>
      <c r="K149" s="118" t="str">
        <f>IF(FN_MC!AK150="","*",FN_MC!AK150)</f>
        <v>TSE</v>
      </c>
      <c r="L149" s="118" t="str">
        <f>IF(FN_MC!AM150="","*",FN_MC!AM150)</f>
        <v>TSE</v>
      </c>
      <c r="M149" s="118">
        <f>IF(FN_MC!AP150="","*",FN_MC!AP150)</f>
        <v>362.11</v>
      </c>
      <c r="N149" s="118" t="str">
        <f>IF(FN_MC!AM150="","*",FN_MC!AM150)</f>
        <v>TSE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1160</v>
      </c>
      <c r="D2" s="83" t="s">
        <v>1162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-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FIXO</v>
      </c>
      <c r="I91" s="101" t="str">
        <f>IF(FN_MC!AC96="","*",FN_MC!AC96)</f>
        <v>*</v>
      </c>
      <c r="J91" s="102">
        <f>IF(FN_MC!AA96="","*",FN_MC!AA96)</f>
        <v>1</v>
      </c>
      <c r="K91" s="112">
        <f>IF(FN_MC!AD96="","*",FN_MC!AD96)</f>
        <v>0.29166666666666669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FIXO</v>
      </c>
      <c r="I104" s="101" t="str">
        <f>IF(FN_MC!AC109="","*",FN_MC!AC109)</f>
        <v>*</v>
      </c>
      <c r="J104" s="102">
        <f>IF(FN_MC!AA109="","*",FN_MC!AA109)</f>
        <v>1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-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TVI-TJA</v>
      </c>
      <c r="G110" s="101" t="str">
        <f>IF(FN_MC!I115="","*",FN_MC!I115)</f>
        <v>TVI2</v>
      </c>
      <c r="H110" s="101" t="str">
        <f>IF(FN_MC!AB115="","*",FN_MC!AB115)</f>
        <v>FIXO</v>
      </c>
      <c r="I110" s="101" t="str">
        <f>IF(FN_MC!AC115="","*",FN_MC!AC115)</f>
        <v>*</v>
      </c>
      <c r="J110" s="102">
        <f>IF(FN_MC!AA115="","*",FN_MC!AA115)</f>
        <v>1</v>
      </c>
      <c r="K110" s="112">
        <f>IF(FN_MC!AD115="","*",FN_MC!AD115)</f>
        <v>0.29166666666666669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FIXO</v>
      </c>
      <c r="I112" s="101" t="str">
        <f>IF(FN_MC!AC117="","*",FN_MC!AC117)</f>
        <v>*</v>
      </c>
      <c r="J112" s="102">
        <f>IF(FN_MC!AA117="","*",FN_MC!AA117)</f>
        <v>1</v>
      </c>
      <c r="K112" s="112">
        <f>IF(FN_MC!AD117="","*",FN_MC!AD117)</f>
        <v>0.29166666666666669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K97TIN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FIXO</v>
      </c>
      <c r="I113" s="101" t="str">
        <f>IF(FN_MC!AC118="","*",FN_MC!AC118)</f>
        <v>*</v>
      </c>
      <c r="J113" s="102">
        <f>IF(FN_MC!AA118="","*",FN_MC!AA118)</f>
        <v>1</v>
      </c>
      <c r="K113" s="112">
        <f>IF(FN_MC!AD118="","*",FN_MC!AD118)</f>
        <v>0.29166666666666669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TIN2</v>
      </c>
      <c r="F114" s="114" t="str">
        <f>IF(FN_MC!M119="","*",FN_MC!M119)</f>
        <v>TSP-TIN</v>
      </c>
      <c r="G114" s="101" t="str">
        <f>IF(FN_MC!I119="","*",FN_MC!I119)</f>
        <v>TIN2</v>
      </c>
      <c r="H114" s="101" t="str">
        <f>IF(FN_MC!AB119="","*",FN_MC!AB119)</f>
        <v>ESCALA</v>
      </c>
      <c r="I114" s="101" t="str">
        <f>IF(FN_MC!AC119="","*",FN_MC!AC119)</f>
        <v>*</v>
      </c>
      <c r="J114" s="102">
        <f>IF(FN_MC!AA119="","*",FN_MC!AA119)</f>
        <v>2</v>
      </c>
      <c r="K114" s="112">
        <f>IF(FN_MC!AD119="","*",FN_MC!AD119)</f>
        <v>0.29166666666666669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-</v>
      </c>
      <c r="K117" s="112" t="str">
        <f>IF(FN_MC!AD122="","*",FN_MC!AD122)</f>
        <v>-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46089</v>
      </c>
      <c r="D121" s="101" t="str">
        <f>IF(FN_MC!D126="","*",FN_MC!D126)</f>
        <v>V86</v>
      </c>
      <c r="E121" s="101" t="str">
        <f>IF(FN_MC!H126="","*",FN_MC!H126)</f>
        <v>TIQ2</v>
      </c>
      <c r="F121" s="114" t="str">
        <f>IF(FN_MC!M126="","*",FN_MC!M126)</f>
        <v>TBS-TAL</v>
      </c>
      <c r="G121" s="101" t="str">
        <f>IF(FN_MC!I126="","*",FN_MC!I126)</f>
        <v>TIQ2</v>
      </c>
      <c r="H121" s="101" t="str">
        <f>IF(FN_MC!AB126="","*",FN_MC!AB126)</f>
        <v>FIXO</v>
      </c>
      <c r="I121" s="101" t="str">
        <f>IF(FN_MC!AC126="","*",FN_MC!AC126)</f>
        <v>*</v>
      </c>
      <c r="J121" s="102">
        <f>IF(FN_MC!AA126="","*",FN_MC!AA126)</f>
        <v>1</v>
      </c>
      <c r="K121" s="112">
        <f>IF(FN_MC!AD126="","*",FN_MC!AD126)</f>
        <v>0.29166666666666669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>
        <f>IF(FN_MC!B128="","*",FN_MC!B128)</f>
        <v>46089</v>
      </c>
      <c r="D123" s="101" t="str">
        <f>IF(FN_MC!D128="","*",FN_MC!D128)</f>
        <v>V48</v>
      </c>
      <c r="E123" s="101" t="str">
        <f>IF(FN_MC!H128="","*",FN_MC!H128)</f>
        <v>TVI2</v>
      </c>
      <c r="F123" s="114" t="str">
        <f>IF(FN_MC!M128="","*",FN_MC!M128)</f>
        <v>TVI-TJA</v>
      </c>
      <c r="G123" s="101" t="str">
        <f>IF(FN_MC!I128="","*",FN_MC!I128)</f>
        <v>TVI2</v>
      </c>
      <c r="H123" s="101" t="str">
        <f>IF(FN_MC!AB128="","*",FN_MC!AB128)</f>
        <v>FIXO</v>
      </c>
      <c r="I123" s="101" t="str">
        <f>IF(FN_MC!AC128="","*",FN_MC!AC128)</f>
        <v>*</v>
      </c>
      <c r="J123" s="102">
        <f>IF(FN_MC!AA128="","*",FN_MC!AA128)</f>
        <v>1</v>
      </c>
      <c r="K123" s="112">
        <f>IF(FN_MC!AD128="","*",FN_MC!AD128)</f>
        <v>0.29166666666666669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>
        <f>IF(FN_MC!B130="","*",FN_MC!B130)</f>
        <v>46089</v>
      </c>
      <c r="D125" s="101" t="str">
        <f>IF(FN_MC!D130="","*",FN_MC!D130)</f>
        <v>V80</v>
      </c>
      <c r="E125" s="101" t="str">
        <f>IF(FN_MC!H130="","*",FN_MC!H130)</f>
        <v>TCS2</v>
      </c>
      <c r="F125" s="114" t="str">
        <f>IF(FN_MC!M130="","*",FN_MC!M130)</f>
        <v>TCS-TOM</v>
      </c>
      <c r="G125" s="101" t="str">
        <f>IF(FN_MC!I130="","*",FN_MC!I130)</f>
        <v>TOM</v>
      </c>
      <c r="H125" s="101" t="str">
        <f>IF(FN_MC!AB130="","*",FN_MC!AB130)</f>
        <v>FIXO</v>
      </c>
      <c r="I125" s="101" t="str">
        <f>IF(FN_MC!AC130="","*",FN_MC!AC130)</f>
        <v>*</v>
      </c>
      <c r="J125" s="102">
        <f>IF(FN_MC!AA130="","*",FN_MC!AA130)</f>
        <v>1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46089</v>
      </c>
      <c r="D126" s="101" t="str">
        <f>IF(FN_MC!D131="","*",FN_MC!D131)</f>
        <v>V66</v>
      </c>
      <c r="E126" s="101" t="str">
        <f>IF(FN_MC!H131="","*",FN_MC!H131)</f>
        <v>TID</v>
      </c>
      <c r="F126" s="114" t="str">
        <f>IF(FN_MC!M131="","*",FN_MC!M131)</f>
        <v>TMO-TCE</v>
      </c>
      <c r="G126" s="101" t="str">
        <f>IF(FN_MC!I131="","*",FN_MC!I131)</f>
        <v>TID</v>
      </c>
      <c r="H126" s="101" t="str">
        <f>IF(FN_MC!AB131="","*",FN_MC!AB131)</f>
        <v>FIXO</v>
      </c>
      <c r="I126" s="101" t="str">
        <f>IF(FN_MC!AC131="","*",FN_MC!AC131)</f>
        <v>*</v>
      </c>
      <c r="J126" s="102">
        <f>IF(FN_MC!AA131="","*",FN_MC!AA131)</f>
        <v>1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*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>
        <f>IF(FN_MC!B134="","*",FN_MC!B134)</f>
        <v>46090</v>
      </c>
      <c r="D129" s="101" t="str">
        <f>IF(FN_MC!D134="","*",FN_MC!D134)</f>
        <v>V86</v>
      </c>
      <c r="E129" s="101" t="str">
        <f>IF(FN_MC!H134="","*",FN_MC!H134)</f>
        <v>TIQ2</v>
      </c>
      <c r="F129" s="114" t="str">
        <f>IF(FN_MC!M134="","*",FN_MC!M134)</f>
        <v>TBS-TAL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>
        <f>IF(FN_MC!B141="","*",FN_MC!B141)</f>
        <v>46090</v>
      </c>
      <c r="D136" s="101" t="str">
        <f>IF(FN_MC!D141="","*",FN_MC!D141)</f>
        <v>W70</v>
      </c>
      <c r="E136" s="101" t="str">
        <f>IF(FN_MC!H141="","*",FN_MC!H141)</f>
        <v>*</v>
      </c>
      <c r="F136" s="114" t="str">
        <f>IF(FN_MC!M141="","*",FN_MC!M141)</f>
        <v>TPC-TVL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>
        <f>IF(FN_MC!B150="","*",FN_MC!B150)</f>
        <v>46090</v>
      </c>
      <c r="D145" s="101" t="str">
        <f>IF(FN_MC!D150="","*",FN_MC!D150)</f>
        <v>ELSON (TF-526)</v>
      </c>
      <c r="E145" s="101" t="str">
        <f>IF(FN_MC!H150="","*",FN_MC!H150)</f>
        <v>TSE</v>
      </c>
      <c r="F145" s="114" t="str">
        <f>IF(FN_MC!M150="","*",FN_MC!M150)</f>
        <v>TSE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-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2026-03-06T17:48:46Z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