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48" documentId="8_{B6337239-1A00-434D-AAD0-422EA1FEB5AE}" xr6:coauthVersionLast="47" xr6:coauthVersionMax="47" xr10:uidLastSave="{32099948-CEAB-4065-9D93-CBB83952F25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<sst xmlns="http://schemas.openxmlformats.org/spreadsheetml/2006/main" count="5481" uniqueCount="1483">
  <si>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</si>
  <si>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</si>
  <si>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</si>
  <si>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</si>
  <si>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</si>
  <si>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</si>
  <si>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</si>
  <si>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</si>
  <si>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</si>
  <si>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</si>
  <si>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</si>
  <si>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</si>
  <si>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</si>
  <si>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</si>
  <si>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</si>
  <si>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</si>
  <si>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</si>
  <si>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</si>
  <si>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</si>
  <si>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</si>
  <si>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</si>
  <si>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</si>
  <si>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</si>
  <si>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</si>
  <si>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</si>
  <si>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</si>
  <si>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</si>
  <si>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</si>
  <si>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</si>
  <si>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</si>
  <si>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</si>
  <si>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</si>
  <si>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</si>
  <si>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</si>
  <si>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</si>
  <si>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</si>
  <si>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</si>
  <si>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</si>
  <si>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</si>
  <si>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</si>
  <si>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</si>
  <si>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</si>
  <si>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</si>
  <si>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</si>
  <si>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</si>
  <si>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</si>
  <si>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</si>
  <si>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</si>
  <si>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</si>
  <si>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</si>
  <si>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</si>
  <si>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</si>
  <si>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</si>
  <si>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</si>
  <si>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</si>
  <si>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</si>
  <si>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</si>
  <si>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</si>
  <si>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</si>
  <si>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</si>
  <si>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</si>
  <si>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</si>
  <si>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</si>
  <si>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</si>
  <si>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</si>
  <si>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</si>
  <si>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</si>
  <si>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</si>
  <si>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</si>
  <si>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</si>
  <si>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</si>
  <si>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</si>
  <si>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</si>
  <si>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</si>
  <si>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</si>
  <si>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</si>
  <si>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</si>
  <si>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</si>
  <si>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</si>
  <si>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</si>
  <si>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</si>
  <si>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</si>
  <si>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</si>
  <si>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</si>
  <si>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</si>
  <si>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</si>
  <si>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</si>
  <si>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</si>
  <si>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</si>
  <si>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</si>
  <si>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</si>
  <si>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</si>
  <si>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</si>
  <si>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</si>
  <si>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</si>
  <si>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</si>
  <si>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</si>
  <si>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</si>
  <si>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</si>
  <si>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</si>
  <si>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</si>
  <si>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</si>
  <si>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</si>
  <si>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</si>
  <si>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</si>
  <si>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</si>
  <si>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</si>
  <si>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</si>
  <si>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</si>
  <si>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</si>
  <si>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</si>
  <si>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</si>
  <si>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</si>
  <si>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</si>
  <si>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</si>
  <si>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</si>
  <si>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</si>
  <si>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</si>
  <si>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</si>
  <si>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</si>
  <si>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</si>
  <si>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</si>
  <si>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</si>
  <si>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</si>
  <si>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</si>
  <si>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</si>
  <si>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</si>
  <si>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</si>
  <si>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</si>
  <si>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</si>
  <si>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</si>
  <si>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</si>
  <si>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</si>
  <si>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</si>
  <si>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</si>
  <si>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</si>
  <si>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</si>
  <si>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</si>
  <si>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</si>
  <si>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</si>
  <si>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</si>
  <si>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</si>
  <si>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</si>
  <si>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</si>
  <si>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</si>
  <si>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</si>
  <si>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</si>
  <si>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</si>
  <si>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</si>
  <si>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</si>
  <si>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</si>
  <si>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</si>
  <si>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</si>
  <si>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</si>
  <si>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</si>
  <si>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</si>
  <si>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</si>
  <si>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</si>
  <si>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</si>
  <si>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</si>
  <si>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</si>
  <si>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</si>
  <si>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</si>
  <si>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</si>
  <si>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</si>
  <si>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</si>
  <si>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</si>
  <si>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</si>
  <si>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</si>
  <si>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</si>
  <si>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</si>
  <si>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</si>
  <si>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</si>
  <si>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</si>
  <si>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</si>
  <si>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</si>
  <si>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</si>
  <si>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</si>
  <si>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</si>
  <si>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</si>
  <si>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</si>
  <si>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</si>
  <si>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</si>
  <si>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</si>
  <si>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</si>
  <si>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</si>
  <si>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</si>
  <si>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</si>
  <si>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</si>
  <si>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</si>
  <si>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</si>
  <si>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</si>
  <si>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</si>
  <si>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</si>
  <si>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</si>
  <si>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</si>
  <si>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</si>
  <si>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</si>
  <si>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</si>
  <si>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</si>
  <si>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</si>
  <si>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</si>
  <si>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</si>
  <si>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</si>
  <si>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</si>
  <si>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</si>
  <si>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</si>
  <si>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</si>
  <si>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</si>
  <si>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</si>
  <si>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</si>
  <si>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</si>
  <si>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</si>
  <si>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</si>
  <si>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</si>
  <si>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</si>
  <si>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</si>
  <si>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</si>
  <si>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</si>
  <si>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</si>
  <si>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</si>
  <si>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</si>
  <si>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</si>
  <si>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</si>
  <si>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</si>
  <si>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</si>
  <si>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</si>
  <si>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</si>
  <si>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</si>
  <si>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</si>
  <si>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</si>
  <si>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</si>
  <si>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</si>
  <si>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</si>
  <si>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</si>
  <si>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</si>
  <si>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</si>
  <si>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</si>
  <si>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</si>
  <si>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</si>
  <si>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</si>
  <si>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</si>
  <si>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</si>
  <si>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</si>
  <si>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</si>
  <si>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</si>
  <si>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</si>
  <si>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</si>
  <si>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</si>
  <si>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</si>
  <si>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</si>
  <si>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</si>
  <si>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</si>
  <si>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</si>
  <si>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</si>
  <si>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</si>
  <si>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</si>
  <si>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</si>
  <si>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</si>
  <si>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</si>
  <si>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</si>
  <si>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</si>
  <si>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</si>
  <si>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</si>
  <si>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</si>
  <si>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</si>
  <si>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</si>
  <si>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</si>
  <si>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</si>
  <si>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</si>
  <si>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</si>
  <si>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</si>
  <si>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</si>
  <si>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</si>
  <si>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</si>
  <si>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</si>
  <si>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</si>
  <si>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</si>
  <si>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</si>
  <si>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</si>
  <si>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</si>
  <si>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</si>
  <si>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</si>
  <si>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</si>
  <si>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</si>
  <si>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</si>
  <si>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</si>
  <si>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</si>
  <si>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</si>
  <si>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</si>
  <si>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</si>
  <si>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</si>
  <si>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</si>
  <si>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</si>
  <si>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</si>
  <si>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</si>
  <si>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</si>
  <si>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</si>
  <si>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</si>
  <si>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</si>
  <si>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</si>
  <si>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</si>
  <si>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</si>
  <si>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</si>
  <si>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</si>
  <si>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</si>
  <si>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</si>
  <si>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</si>
  <si>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</si>
  <si>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</si>
  <si>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</si>
  <si>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</si>
  <si>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</si>
  <si>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</si>
  <si>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</si>
  <si>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</si>
  <si>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</si>
  <si>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</si>
  <si>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</si>
  <si>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</si>
  <si>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</si>
  <si>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</si>
  <si>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</si>
  <si>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</si>
  <si>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</si>
  <si>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</si>
  <si>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</si>
  <si>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</si>
  <si>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</si>
  <si>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</si>
  <si>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</si>
  <si>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</si>
  <si>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</si>
  <si>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</si>
  <si>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</si>
  <si>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</si>
  <si>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</si>
  <si>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</si>
  <si>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</si>
  <si>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</si>
  <si>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</si>
  <si>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</si>
  <si>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</si>
  <si>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</si>
  <si>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</si>
  <si>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</si>
  <si>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</si>
  <si>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</si>
  <si>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</si>
  <si>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</si>
  <si>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</si>
  <si>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</si>
  <si>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</si>
  <si>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</si>
  <si>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</si>
  <si>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</si>
  <si>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</si>
  <si>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</si>
  <si>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</si>
  <si>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</si>
  <si>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</si>
  <si>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</si>
  <si>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</si>
  <si>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</si>
  <si>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</si>
  <si>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</si>
  <si>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</si>
  <si>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</si>
  <si>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</si>
  <si>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</si>
  <si>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</si>
  <si>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</si>
  <si>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</si>
  <si>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</si>
  <si>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</si>
  <si>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</si>
  <si>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</si>
  <si>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</si>
  <si>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</si>
  <si>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</si>
  <si>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</si>
  <si>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</si>
  <si>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</si>
  <si>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</si>
  <si>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</si>
  <si>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</si>
  <si>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</si>
  <si>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</si>
  <si>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</si>
  <si>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</si>
  <si>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</si>
  <si>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</si>
  <si>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</si>
  <si>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</si>
  <si>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</si>
  <si>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</si>
  <si>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</si>
  <si>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</si>
  <si>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</si>
  <si>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</si>
  <si>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</si>
  <si>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</si>
  <si>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</si>
  <si>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</si>
  <si>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</si>
  <si>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</si>
  <si>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</si>
  <si>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</si>
  <si>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</si>
  <si>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</si>
  <si>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</si>
  <si>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</si>
  <si>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</si>
  <si>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</si>
  <si>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</si>
  <si>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</si>
  <si>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</si>
  <si>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</si>
  <si>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</si>
  <si>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</si>
  <si>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</si>
  <si>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</si>
  <si>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</si>
  <si>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</si>
  <si>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</si>
  <si>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</si>
  <si>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</si>
  <si>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</si>
  <si>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</si>
  <si>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</si>
  <si>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</si>
  <si>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</si>
  <si>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</si>
  <si>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</si>
  <si>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</si>
  <si>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</si>
  <si>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</si>
  <si>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</si>
  <si>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</si>
  <si>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</si>
  <si>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</si>
  <si>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</si>
  <si>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</si>
  <si>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</si>
  <si>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</si>
  <si>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</si>
  <si>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</si>
  <si>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</si>
  <si>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</si>
  <si>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</si>
  <si>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</si>
  <si>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</si>
  <si>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</si>
  <si>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</si>
  <si>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</si>
  <si>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</si>
  <si>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</si>
  <si>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</si>
  <si>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</si>
  <si>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</si>
  <si>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</si>
  <si>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</si>
  <si>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</si>
  <si>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</si>
  <si>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</si>
  <si>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</si>
  <si>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</si>
  <si>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</si>
  <si>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</si>
  <si>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</si>
  <si>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</si>
  <si>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</si>
  <si>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</si>
  <si>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</si>
  <si>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</si>
  <si>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</si>
  <si>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</si>
  <si>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</si>
  <si>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</si>
  <si>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</si>
  <si>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</si>
  <si>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</si>
  <si>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</si>
  <si>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</si>
  <si>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</si>
  <si>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</si>
  <si>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</si>
  <si>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</si>
  <si>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</si>
  <si>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</si>
  <si>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</si>
  <si>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</si>
  <si>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</si>
  <si>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</si>
  <si>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</si>
  <si>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</si>
  <si>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</si>
  <si>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</si>
  <si>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</si>
  <si>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</si>
  <si>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</si>
  <si>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</si>
  <si>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</si>
  <si>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</si>
  <si>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</si>
  <si>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</si>
  <si>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</si>
  <si>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</si>
  <si>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</si>
  <si>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</si>
  <si>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</si>
  <si>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</si>
  <si>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</si>
  <si>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</si>
  <si>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</si>
  <si>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</si>
  <si>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</si>
  <si>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</si>
  <si>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</si>
  <si>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</si>
  <si>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</si>
  <si>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</si>
  <si>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</si>
  <si>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</si>
  <si>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</si>
  <si>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</si>
  <si>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</si>
  <si>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</si>
  <si>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</si>
  <si>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</si>
  <si>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</si>
  <si>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</si>
  <si>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</si>
  <si>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</si>
  <si>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</si>
  <si>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</si>
  <si>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</si>
  <si>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</si>
  <si>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</si>
  <si>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</si>
  <si>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</si>
  <si>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</si>
  <si>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</si>
  <si>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</si>
  <si>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</si>
  <si>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</si>
  <si>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</si>
  <si>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</si>
  <si>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</si>
  <si>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</si>
  <si>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</si>
  <si>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</si>
  <si>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</si>
  <si>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</si>
  <si>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</si>
  <si>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</si>
  <si>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</si>
  <si>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</si>
  <si>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</si>
  <si>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</si>
  <si>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</si>
  <si>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</si>
  <si>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</si>
  <si>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</si>
  <si>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</si>
  <si>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</si>
  <si>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</si>
  <si>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</si>
  <si>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</si>
  <si>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</si>
  <si>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</si>
  <si>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</si>
  <si>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</si>
  <si>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</si>
  <si>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</si>
  <si>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</si>
  <si>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</si>
  <si>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</si>
  <si>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</si>
  <si>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</si>
  <si>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</si>
  <si>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</si>
  <si>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</si>
  <si>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</si>
  <si>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</si>
  <si>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</si>
  <si>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</si>
  <si>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</si>
  <si>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</si>
  <si>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</si>
  <si>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</si>
  <si>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</si>
  <si>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</si>
  <si>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</si>
  <si>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</si>
  <si>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</si>
  <si>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</si>
  <si>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</si>
  <si>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</si>
  <si>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</si>
  <si>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</si>
  <si>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</si>
  <si>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</si>
  <si>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</si>
  <si>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</si>
  <si>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</si>
  <si>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</si>
  <si>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</si>
  <si>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</si>
  <si>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</si>
  <si>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</si>
  <si>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</si>
  <si>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</si>
  <si>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</si>
  <si>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</si>
  <si>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</si>
  <si>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</si>
  <si>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</si>
  <si>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</si>
  <si>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</si>
  <si>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</si>
  <si>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</si>
  <si>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</si>
  <si>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</si>
  <si>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</si>
  <si>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</si>
  <si>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</si>
  <si>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</si>
  <si>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</si>
  <si>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</si>
  <si>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</si>
  <si>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</si>
  <si>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</si>
  <si>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</si>
  <si>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</si>
  <si>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</si>
  <si>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</si>
  <si>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</si>
  <si>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</si>
  <si>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</si>
  <si>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</si>
  <si>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</si>
  <si>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</si>
  <si>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</si>
  <si>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</si>
  <si>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</si>
  <si>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</si>
  <si>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</si>
  <si>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</si>
  <si>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</si>
  <si>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</si>
  <si>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</si>
  <si>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</si>
  <si>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</si>
  <si>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</si>
  <si>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</si>
  <si>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</si>
  <si>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</si>
  <si>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</si>
  <si>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</si>
  <si>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</si>
  <si>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</si>
  <si>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</si>
  <si>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</si>
  <si>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</si>
  <si>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</si>
  <si>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</si>
  <si>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</si>
  <si>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</si>
  <si>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</si>
  <si>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</si>
  <si>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</si>
  <si>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</si>
  <si>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</si>
  <si>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</si>
  <si>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</si>
  <si>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</si>
  <si>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</si>
  <si>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</si>
  <si>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</si>
  <si>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</si>
  <si>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</si>
  <si>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</si>
  <si>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</si>
  <si>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</si>
  <si>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</si>
  <si>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</si>
  <si>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</si>
  <si>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</si>
  <si>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</si>
  <si>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</si>
  <si>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</si>
  <si>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</si>
  <si>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</si>
  <si>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</si>
  <si>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</si>
  <si>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</si>
  <si>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</si>
  <si>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</si>
  <si>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</si>
  <si>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</si>
  <si>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</si>
  <si>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</si>
  <si>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</si>
  <si>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</si>
  <si>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</si>
  <si>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</si>
  <si>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</si>
  <si>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</si>
  <si>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</si>
  <si>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</si>
  <si>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</si>
  <si>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</si>
  <si>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</si>
  <si>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</si>
  <si>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</si>
  <si>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</si>
  <si>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</si>
  <si>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</si>
  <si>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</si>
  <si>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</si>
  <si>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</si>
  <si>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</si>
  <si>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</si>
  <si>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</si>
  <si>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</si>
  <si>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</si>
  <si>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</si>
  <si>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</si>
  <si>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</si>
  <si>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</si>
  <si>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</si>
  <si>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</si>
  <si>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</si>
  <si>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</si>
  <si>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</si>
  <si>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</si>
  <si>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</si>
  <si>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</si>
  <si>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</si>
  <si>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</si>
  <si>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</si>
  <si>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</si>
  <si>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</si>
  <si>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</si>
  <si>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</si>
  <si>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</si>
  <si>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</si>
  <si>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</si>
  <si>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</si>
  <si>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</si>
  <si>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</si>
  <si>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</si>
  <si>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</si>
  <si>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</si>
  <si>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</si>
  <si>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</si>
  <si>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</si>
  <si>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</si>
  <si>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</si>
  <si>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</si>
  <si>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</si>
  <si>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</si>
  <si>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</si>
  <si>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</si>
  <si>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</si>
  <si>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</si>
  <si>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</si>
  <si>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</si>
  <si>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</si>
  <si>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</si>
  <si>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</si>
  <si>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</si>
  <si>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</si>
  <si>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</si>
  <si>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</si>
  <si>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</si>
  <si>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</si>
  <si>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</si>
  <si>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</si>
  <si>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</si>
  <si>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</si>
  <si>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</si>
  <si>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</si>
  <si>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</si>
  <si>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</si>
  <si>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</si>
  <si>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</si>
  <si>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</si>
  <si>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</si>
  <si>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</si>
  <si>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</si>
  <si>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</si>
  <si>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</si>
  <si>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</si>
  <si>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</si>
  <si>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</si>
  <si>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</si>
  <si>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</si>
  <si>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</si>
  <si>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</si>
  <si>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</si>
  <si>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</si>
  <si>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</si>
  <si>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</si>
  <si>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</si>
  <si>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</si>
  <si>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</si>
  <si>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</si>
  <si>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</si>
  <si>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</si>
  <si>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</si>
  <si>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</si>
  <si>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</si>
  <si>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</si>
  <si>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</si>
  <si>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</si>
  <si>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</si>
  <si>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</si>
  <si>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</si>
  <si>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</si>
  <si>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</si>
  <si>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</si>
  <si>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</si>
  <si>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</si>
  <si>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</si>
  <si>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</si>
  <si>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</si>
  <si>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</si>
  <si>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</si>
  <si>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</si>
  <si>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</si>
  <si>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</si>
  <si>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</si>
  <si>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</si>
  <si>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</si>
  <si>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</si>
  <si>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</si>
  <si>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</si>
  <si>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</si>
  <si>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</si>
  <si>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</si>
  <si>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</si>
  <si>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</si>
  <si>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</si>
  <si>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</si>
  <si>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</si>
  <si>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</si>
  <si>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</si>
  <si>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</si>
  <si>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</si>
  <si>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</si>
  <si>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</si>
  <si>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</si>
  <si>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</si>
  <si>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</si>
  <si>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</si>
  <si>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</si>
  <si>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</si>
  <si>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</si>
  <si>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</si>
  <si>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</si>
  <si>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</si>
  <si>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</si>
  <si>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</si>
  <si>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</si>
  <si>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</si>
  <si>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</si>
  <si>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</si>
  <si>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</si>
  <si>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</si>
  <si>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</si>
  <si>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</si>
  <si>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</si>
  <si>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</si>
  <si>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</si>
  <si>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</si>
  <si>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</si>
  <si>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</si>
  <si>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</si>
  <si>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</si>
  <si>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</si>
  <si>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</si>
  <si>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</si>
  <si>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</si>
  <si>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</si>
  <si>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</si>
  <si>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</si>
  <si>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</si>
  <si>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</si>
  <si>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</si>
  <si>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</si>
  <si>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</si>
  <si>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</si>
  <si>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</si>
  <si>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</si>
  <si>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</si>
  <si>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</si>
  <si>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</si>
  <si>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</si>
  <si>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</si>
  <si>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</si>
  <si>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</si>
  <si>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</si>
  <si>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</si>
  <si>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</si>
  <si>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</si>
  <si>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</si>
  <si>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</si>
  <si>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</si>
  <si>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</si>
  <si>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</si>
  <si>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</si>
  <si>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</si>
  <si>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</si>
  <si>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</si>
  <si>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</si>
  <si>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</si>
  <si>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</si>
  <si>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</si>
  <si>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</si>
  <si>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</si>
  <si>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</si>
  <si>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</si>
  <si>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</si>
  <si>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</si>
  <si>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</si>
  <si>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</si>
  <si>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</si>
  <si>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</si>
  <si>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</si>
  <si>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</si>
  <si>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</si>
  <si>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</si>
  <si>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</si>
  <si>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</si>
  <si>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</si>
  <si>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</si>
  <si>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</si>
  <si>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</si>
  <si>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</si>
  <si>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</si>
  <si>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</si>
  <si>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</si>
  <si>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</si>
  <si>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</si>
  <si>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</si>
  <si>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</si>
  <si>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</si>
  <si>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</si>
  <si>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</si>
  <si>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</si>
  <si>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</si>
  <si>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</si>
  <si>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</si>
  <si>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</si>
  <si>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</si>
  <si>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</si>
  <si>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</si>
  <si>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</si>
  <si>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</si>
  <si>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</si>
  <si>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</si>
  <si>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</si>
  <si>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</si>
  <si>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</si>
  <si>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</si>
  <si>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</si>
  <si>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</si>
  <si>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</si>
  <si>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</si>
  <si>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</si>
  <si>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</si>
  <si>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</si>
  <si>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</si>
  <si>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</si>
  <si>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</si>
  <si>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</si>
  <si>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</si>
  <si>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</si>
  <si>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</si>
  <si>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</si>
  <si>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</si>
  <si>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</si>
  <si>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</si>
  <si>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</si>
  <si>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</si>
  <si>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</si>
  <si>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</si>
  <si>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</si>
  <si>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</si>
  <si>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</si>
  <si>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</si>
  <si>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</si>
  <si>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</si>
  <si>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</si>
  <si>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</si>
  <si>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</si>
  <si>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</si>
  <si>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</si>
  <si>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</si>
  <si>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</si>
  <si>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</si>
  <si>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</si>
  <si>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</si>
  <si>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</si>
  <si>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</si>
  <si>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</si>
  <si>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</si>
  <si>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</si>
  <si>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</si>
  <si>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</si>
  <si>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</si>
  <si>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</si>
  <si>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</si>
  <si>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</si>
  <si>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</si>
  <si>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</si>
  <si>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</si>
  <si>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</si>
  <si>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</si>
  <si>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</si>
  <si>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</si>
  <si>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</si>
  <si>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</si>
  <si>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</si>
  <si>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</si>
  <si>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</si>
  <si>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</si>
  <si>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</si>
  <si>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</si>
  <si>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</si>
  <si>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</si>
  <si>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</si>
  <si>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</si>
  <si>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</si>
  <si>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</si>
  <si>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</si>
  <si>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</si>
  <si>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</si>
  <si>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</si>
  <si>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</si>
  <si>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</si>
  <si>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</si>
  <si>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</si>
  <si>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</si>
  <si>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</si>
  <si>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</si>
  <si>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</si>
  <si>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</si>
  <si>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</si>
  <si>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</si>
  <si>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</si>
  <si>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</si>
  <si>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</si>
  <si>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</si>
  <si>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</si>
  <si>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</si>
  <si>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</si>
  <si>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</si>
  <si>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</si>
  <si>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</si>
  <si>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</si>
  <si>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</si>
  <si>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</si>
  <si>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</si>
  <si>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</si>
  <si>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</si>
  <si>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</si>
  <si>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</si>
  <si>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</si>
  <si>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</si>
  <si>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</si>
  <si>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</si>
  <si>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</si>
  <si>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</si>
  <si>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</si>
  <si>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</si>
  <si>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</si>
  <si>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</si>
  <si>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</si>
  <si>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</si>
  <si>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</si>
  <si>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</si>
  <si>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</si>
  <si>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</si>
  <si>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</si>
  <si>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</si>
  <si>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</si>
  <si>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</si>
  <si>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</si>
  <si>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</si>
  <si>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</si>
  <si>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</si>
  <si>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</si>
  <si>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</si>
  <si>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</si>
  <si>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</si>
  <si>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</si>
  <si>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</si>
  <si>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</si>
  <si>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</si>
  <si>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</si>
  <si>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</si>
  <si>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</si>
  <si>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</si>
  <si>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</si>
  <si>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</si>
  <si>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</si>
  <si>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</si>
  <si>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</si>
  <si>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</si>
  <si>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</si>
  <si>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</si>
  <si>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</si>
  <si>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</si>
  <si>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</si>
  <si>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</si>
  <si>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</si>
  <si>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</si>
  <si>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</si>
  <si>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</si>
  <si>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</si>
  <si>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</si>
  <si>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</si>
  <si>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</si>
  <si>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</si>
  <si>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</si>
  <si>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</si>
  <si>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</si>
  <si>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</si>
  <si>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</si>
  <si>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</si>
  <si>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</si>
  <si>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</si>
  <si>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</si>
  <si>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</si>
  <si>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</si>
  <si>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</si>
  <si>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</si>
  <si>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</si>
  <si>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</si>
  <si>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</si>
  <si>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</si>
  <si>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</si>
  <si>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</si>
  <si>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</si>
  <si>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</si>
  <si>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</si>
  <si>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</si>
  <si>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</si>
  <si>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</si>
  <si>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</si>
  <si>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</si>
  <si>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</si>
  <si>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</si>
  <si>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</si>
  <si>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</si>
  <si>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</si>
  <si>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</si>
  <si>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</si>
  <si>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</si>
  <si>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</si>
  <si>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</si>
  <si>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</si>
  <si>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</si>
  <si>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</si>
  <si>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</si>
  <si>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</si>
  <si>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</si>
  <si>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</si>
  <si>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</si>
  <si>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</si>
  <si>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</si>
  <si>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</si>
  <si>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</si>
  <si>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</si>
  <si>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</si>
  <si>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</si>
  <si>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</si>
  <si>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</si>
  <si>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</si>
  <si>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</si>
  <si>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</si>
  <si>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</si>
  <si>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</si>
  <si>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</si>
  <si>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</si>
  <si>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</si>
  <si>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</si>
  <si>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</si>
  <si>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</si>
  <si>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</si>
  <si>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</si>
  <si>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</si>
  <si>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</si>
  <si>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</si>
  <si>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</si>
  <si>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</si>
  <si>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</si>
  <si>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</si>
  <si>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</si>
  <si>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</si>
  <si>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</si>
  <si>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</si>
  <si>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</si>
  <si>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</si>
  <si>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</si>
  <si>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</si>
  <si>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</si>
  <si>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</si>
  <si>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</si>
  <si>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</si>
  <si>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</si>
  <si>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</si>
  <si>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</si>
  <si>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</si>
  <si>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</si>
  <si>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</si>
  <si>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</si>
  <si>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</si>
  <si>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</si>
  <si>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</si>
  <si>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</si>
  <si>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</si>
  <si>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</si>
  <si>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</si>
  <si>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</si>
  <si>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</si>
  <si>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</si>
  <si>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</si>
  <si>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</si>
  <si>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</si>
  <si>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</si>
  <si>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</si>
  <si>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</si>
  <si>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</si>
  <si>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</si>
  <si>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</si>
  <si>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</si>
  <si>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</si>
  <si>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</si>
  <si>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</si>
  <si>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</si>
  <si>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</si>
  <si>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</si>
  <si>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</si>
  <si>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</si>
  <si>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</si>
  <si>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</si>
  <si>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</si>
  <si>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</si>
  <si>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</si>
  <si>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</si>
  <si>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</si>
  <si>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</si>
  <si>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</si>
  <si>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</si>
  <si>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</si>
  <si>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</si>
  <si>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</si>
  <si>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</si>
  <si>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</si>
  <si>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</si>
  <si>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</si>
  <si>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</si>
  <si>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</si>
  <si>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</si>
  <si>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</si>
  <si>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</si>
  <si>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</si>
  <si>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</si>
  <si>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</si>
  <si>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</si>
  <si>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</si>
  <si>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</si>
  <si>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</si>
  <si>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</si>
  <si>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</si>
  <si>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</si>
  <si>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</si>
  <si>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</si>
  <si>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</si>
  <si>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</si>
  <si>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</si>
  <si>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</si>
  <si>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</si>
  <si>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</si>
  <si>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</si>
  <si>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</si>
  <si>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</si>
  <si>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</si>
  <si>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</si>
  <si>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</si>
  <si>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</si>
  <si>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</si>
  <si>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</si>
  <si>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</si>
  <si>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</si>
  <si>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</si>
  <si>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</si>
  <si>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</si>
  <si>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</si>
  <si>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</si>
  <si>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</si>
  <si>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</si>
  <si>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</si>
  <si>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</si>
  <si>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</si>
  <si>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</si>
  <si>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</si>
  <si>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</si>
  <si>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</si>
  <si>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</si>
  <si>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</si>
  <si>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</si>
  <si>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</si>
  <si>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</si>
  <si>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</si>
  <si>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</si>
  <si>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</si>
  <si>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</si>
  <si>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</si>
  <si>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</si>
  <si>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</si>
  <si>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</si>
  <si>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</si>
  <si>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</si>
  <si>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</si>
  <si>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</si>
  <si>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</si>
  <si>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</si>
  <si>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</si>
  <si>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</si>
  <si>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</si>
  <si>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</si>
  <si>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</si>
  <si>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</si>
  <si>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</si>
  <si>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</si>
  <si>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</si>
  <si>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</si>
  <si>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</si>
  <si>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</si>
  <si>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</si>
  <si>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</si>
  <si>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</si>
  <si>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</si>
  <si>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</si>
  <si>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</si>
  <si>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</si>
  <si>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</si>
  <si>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</si>
  <si>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</si>
  <si>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</si>
  <si>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</si>
  <si>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</si>
  <si>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</si>
  <si>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</si>
  <si>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</si>
  <si>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</si>
  <si>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</si>
  <si>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</si>
  <si>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</si>
  <si>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</si>
  <si>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</si>
  <si>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</si>
  <si>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</si>
  <si>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</si>
  <si>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</si>
  <si>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</si>
  <si>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</si>
  <si>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</si>
  <si>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</si>
  <si>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</si>
  <si>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</si>
  <si>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</si>
  <si>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</si>
  <si>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</si>
  <si>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</si>
  <si>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</si>
  <si>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</si>
  <si>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</si>
  <si>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</si>
  <si>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</si>
  <si>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</si>
  <si>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</si>
  <si>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</si>
  <si>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</si>
  <si>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</si>
  <si>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</si>
  <si>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</si>
  <si>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</si>
  <si>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</si>
  <si>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</si>
  <si>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</si>
  <si>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</si>
  <si>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</si>
  <si>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</si>
  <si>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</si>
  <si>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</si>
  <si>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</si>
  <si>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</si>
  <si>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</si>
  <si>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</si>
  <si>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</si>
  <si>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</si>
  <si>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</si>
  <si>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</si>
  <si>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</si>
  <si>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</si>
  <si>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</si>
  <si>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</si>
  <si>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</si>
  <si>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</si>
  <si>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</si>
  <si>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</si>
  <si>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</si>
  <si>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</si>
  <si>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</si>
  <si>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</si>
  <si>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</si>
  <si>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</si>
  <si>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</si>
  <si>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</si>
  <si>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</si>
  <si>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</si>
  <si>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</si>
  <si>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</si>
  <si>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</si>
  <si>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</si>
  <si>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</si>
  <si>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09;00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</si>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</sst>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149" activePane="bottomRight" state="frozen"/>
      <selection pane="bottomRight" activeCell="BO155" sqref="BO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/>
      <c r="BN138" s="14"/>
      <c r="BO138" s="160"/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0.5854166666666667</v>
      </c>
      <c r="AT140" s="38">
        <v>0.68055555555555558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347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/>
      <c r="BN140" s="14"/>
      <c r="BO140" s="160"/>
      <c r="BP140" s="16"/>
      <c r="BQ140" s="12" t="str">
        <f t="shared" si="17"/>
        <v>Intervalo</v>
      </c>
      <c r="BR140" s="18">
        <f t="shared" si="18"/>
        <v>0.38055555555555554</v>
      </c>
      <c r="BS140" s="18">
        <f t="shared" si="19"/>
        <v>1.361904761904762</v>
      </c>
      <c r="BT140" s="220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1401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1402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1403</v>
      </c>
      <c r="BK143" s="16" t="s">
        <v>1404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1405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1406</v>
      </c>
      <c r="N147" s="199" t="s">
        <v>1407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1408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1409</v>
      </c>
      <c r="BK149" s="16" t="s">
        <v>1410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1411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1412</v>
      </c>
      <c r="BK152" s="346" t="s">
        <v>1413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1414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347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1415</v>
      </c>
      <c r="BK155" s="16" t="s">
        <v>1416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1417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1418</v>
      </c>
      <c r="BK159" s="16" t="s">
        <v>1419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1420</v>
      </c>
      <c r="X164" s="213" t="s">
        <v>967</v>
      </c>
      <c r="Y164" s="153" t="s">
        <v>970</v>
      </c>
      <c r="Z164" s="153"/>
      <c r="AA164" s="83" t="s">
        <v>1421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1422</v>
      </c>
      <c r="BK164" s="16" t="s">
        <v>1423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1424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1425</v>
      </c>
      <c r="J166" s="212">
        <v>78</v>
      </c>
      <c r="K166" s="212">
        <v>334</v>
      </c>
      <c r="L166" s="83">
        <v>158</v>
      </c>
      <c r="M166" s="199" t="s">
        <v>1426</v>
      </c>
      <c r="N166" s="199" t="s">
        <v>1427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1428</v>
      </c>
      <c r="X166" s="213" t="s">
        <v>967</v>
      </c>
      <c r="Y166" s="153" t="s">
        <v>970</v>
      </c>
      <c r="Z166" s="153"/>
      <c r="AA166" s="83" t="s">
        <v>1429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1430</v>
      </c>
      <c r="BK166" s="16" t="s">
        <v>1430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1431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/>
      <c r="BI179" s="16"/>
      <c r="BJ179" s="16"/>
      <c r="BK179" s="16"/>
      <c r="BL179" s="15"/>
      <c r="BM179" s="14"/>
      <c r="BN179" s="14"/>
      <c r="BO179" s="160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0" t="str">
        <f t="shared" si="21"/>
        <v/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0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0" t="str">
        <f t="shared" si="21"/>
        <v/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/>
      <c r="AB190" s="70"/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1433</v>
      </c>
      <c r="X195" s="213" t="s">
        <v>967</v>
      </c>
      <c r="Y195" s="153"/>
      <c r="Z195" s="153"/>
      <c r="AA195" s="83"/>
      <c r="AB195" s="70"/>
      <c r="AC195" s="70"/>
      <c r="AD195" s="168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1434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1435</v>
      </c>
      <c r="W1" s="381"/>
      <c r="X1" s="381"/>
      <c r="Y1" s="103"/>
    </row>
    <row r="2" spans="1:25" s="100" customFormat="1" ht="11.25" customHeight="1">
      <c r="A2" s="104" t="s">
        <v>1436</v>
      </c>
      <c r="B2" s="104" t="s">
        <v>1437</v>
      </c>
      <c r="C2" s="104" t="s">
        <v>7</v>
      </c>
      <c r="D2" s="105" t="s">
        <v>1173</v>
      </c>
      <c r="E2" s="105" t="s">
        <v>1174</v>
      </c>
      <c r="F2" s="105" t="s">
        <v>1438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1439</v>
      </c>
      <c r="U2" s="107" t="s">
        <v>1176</v>
      </c>
      <c r="V2" s="102">
        <f ca="1">TODAY()-1</f>
        <v>46031</v>
      </c>
      <c r="W2" s="102">
        <f ca="1">V2-1</f>
        <v>46030</v>
      </c>
      <c r="X2" s="102">
        <f ca="1">W2-1</f>
        <v>46029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4576</v>
      </c>
      <c r="W8" s="111">
        <f ca="1">_xlfn.XLOOKUP(G8&amp;$W$2,BS_CONTROLE[CHAVE],BS_CONTROLE[Quantidade_11],"-")</f>
        <v>2900</v>
      </c>
      <c r="X8" s="111">
        <f ca="1">_xlfn.XLOOKUP(G8&amp;$X$2,BS_CONTROLE[CHAVE],BS_CONTROLE[Quantidade_11],"-")</f>
        <v>4073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4576</v>
      </c>
      <c r="W20" s="111">
        <f ca="1">_xlfn.XLOOKUP(G20&amp;$W$2,BS_CONTROLE[CHAVE],BS_CONTROLE[Quantidade_11],"-")</f>
        <v>2900</v>
      </c>
      <c r="X20" s="111">
        <f ca="1">_xlfn.XLOOKUP(G20&amp;$X$2,BS_CONTROLE[CHAVE],BS_CONTROLE[Quantidade_11],"-")</f>
        <v>4073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1535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704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>
        <f ca="1">_xlfn.XLOOKUP(G25&amp;$W$2,BS_CONTROLE[CHAVE],BS_CONTROLE[Quantidade_11],"-")</f>
        <v>1</v>
      </c>
      <c r="X25" s="111">
        <f ca="1">_xlfn.XLOOKUP(G25&amp;$X$2,BS_CONTROLE[CHAVE],BS_CONTROLE[Quantidade_11],"-")</f>
        <v>1000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4576</v>
      </c>
      <c r="W39" s="111">
        <f ca="1">_xlfn.XLOOKUP(G39&amp;$W$2,BS_CONTROLE[CHAVE],BS_CONTROLE[Quantidade_11],"-")</f>
        <v>2900</v>
      </c>
      <c r="X39" s="111">
        <f ca="1">_xlfn.XLOOKUP(G39&amp;$X$2,BS_CONTROLE[CHAVE],BS_CONTROLE[Quantidade_11],"-")</f>
        <v>4073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1535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704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>
        <f ca="1">_xlfn.XLOOKUP(G42&amp;$W$2,BS_CONTROLE[CHAVE],BS_CONTROLE[Quantidade_11],"-")</f>
        <v>1</v>
      </c>
      <c r="X42" s="111">
        <f ca="1">_xlfn.XLOOKUP(G42&amp;$X$2,BS_CONTROLE[CHAVE],BS_CONTROLE[Quantidade_11],"-")</f>
        <v>1000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4576</v>
      </c>
      <c r="W49" s="111">
        <f ca="1">_xlfn.XLOOKUP(G49&amp;$W$2,BS_CONTROLE[CHAVE],BS_CONTROLE[Quantidade_11],"-")</f>
        <v>2900</v>
      </c>
      <c r="X49" s="111">
        <f ca="1">_xlfn.XLOOKUP(G49&amp;$X$2,BS_CONTROLE[CHAVE],BS_CONTROLE[Quantidade_11],"-")</f>
        <v>4073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</v>
      </c>
      <c r="X52" s="111">
        <f ca="1">_xlfn.XLOOKUP(G52&amp;$X$2,BS_CONTROLE[CHAVE],BS_CONTROLE[Quantidade_11],"-")</f>
        <v>1000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4576</v>
      </c>
      <c r="W59" s="111">
        <f ca="1">_xlfn.XLOOKUP(G59&amp;$W$2,BS_CONTROLE[CHAVE],BS_CONTROLE[Quantidade_11],"-")</f>
        <v>2900</v>
      </c>
      <c r="X59" s="111">
        <f ca="1">_xlfn.XLOOKUP(G59&amp;$X$2,BS_CONTROLE[CHAVE],BS_CONTROLE[Quantidade_11],"-")</f>
        <v>4073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1535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704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1</v>
      </c>
      <c r="X63" s="111">
        <f ca="1">_xlfn.XLOOKUP(G63&amp;$X$2,BS_CONTROLE[CHAVE],BS_CONTROLE[Quantidade_11],"-")</f>
        <v>1000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100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4576</v>
      </c>
      <c r="W68" s="111">
        <f ca="1">_xlfn.XLOOKUP(G68&amp;$W$2,BS_CONTROLE[CHAVE],BS_CONTROLE[Quantidade_11],"-")</f>
        <v>2900</v>
      </c>
      <c r="X68" s="111">
        <f ca="1">_xlfn.XLOOKUP(G68&amp;$X$2,BS_CONTROLE[CHAVE],BS_CONTROLE[Quantidade_11],"-")</f>
        <v>4073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1535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704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</v>
      </c>
      <c r="X78" s="111">
        <f ca="1">_xlfn.XLOOKUP(G78&amp;$X$2,BS_CONTROLE[CHAVE],BS_CONTROLE[Quantidade_11],"-")</f>
        <v>1000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4576</v>
      </c>
      <c r="W85" s="111">
        <f ca="1">_xlfn.XLOOKUP(G85&amp;$W$2,BS_CONTROLE[CHAVE],BS_CONTROLE[Quantidade_11],"-")</f>
        <v>2900</v>
      </c>
      <c r="X85" s="111">
        <f ca="1">_xlfn.XLOOKUP(G85&amp;$X$2,BS_CONTROLE[CHAVE],BS_CONTROLE[Quantidade_11],"-")</f>
        <v>4073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100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1535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704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1</v>
      </c>
      <c r="X102" s="111">
        <f ca="1">_xlfn.XLOOKUP(G102&amp;$X$2,BS_CONTROLE[CHAVE],BS_CONTROLE[Quantidade_11],"-")</f>
        <v>1000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4576</v>
      </c>
      <c r="W110" s="111">
        <f ca="1">_xlfn.XLOOKUP(G110&amp;$W$2,BS_CONTROLE[CHAVE],BS_CONTROLE[Quantidade_11],"-")</f>
        <v>2900</v>
      </c>
      <c r="X110" s="111">
        <f ca="1">_xlfn.XLOOKUP(G110&amp;$X$2,BS_CONTROLE[CHAVE],BS_CONTROLE[Quantidade_11],"-")</f>
        <v>4073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100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1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>
        <f ca="1">_xlfn.XLOOKUP(G127&amp;$W$2,BS_CONTROLE[CHAVE],BS_CONTROLE[Quantidade_11],"-")</f>
        <v>80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>
        <f ca="1">_xlfn.XLOOKUP(G129&amp;$W$2,BS_CONTROLE[CHAVE],BS_CONTROLE[Quantidade_11],"-")</f>
        <v>2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1000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4576</v>
      </c>
      <c r="W138" s="111">
        <f ca="1">_xlfn.XLOOKUP(G138&amp;$W$2,BS_CONTROLE[CHAVE],BS_CONTROLE[Quantidade_11],"-")</f>
        <v>2900</v>
      </c>
      <c r="X138" s="111">
        <f ca="1">_xlfn.XLOOKUP(G138&amp;$X$2,BS_CONTROLE[CHAVE],BS_CONTROLE[Quantidade_11],"-")</f>
        <v>4073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1535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704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1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>
        <f ca="1">_xlfn.XLOOKUP(G157&amp;$V$2,BS_CONTROLE[CHAVE],BS_CONTROLE[Quantidade_11],"-")</f>
        <v>8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>
        <f ca="1">_xlfn.XLOOKUP(G164&amp;$V$2,BS_CONTROLE[CHAVE],BS_CONTROLE[Quantidade_11],"-")</f>
        <v>1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4576</v>
      </c>
      <c r="W171" s="111">
        <f ca="1">_xlfn.XLOOKUP(G171&amp;$W$2,BS_CONTROLE[CHAVE],BS_CONTROLE[Quantidade_11],"-")</f>
        <v>2900</v>
      </c>
      <c r="X171" s="111">
        <f ca="1">_xlfn.XLOOKUP(G171&amp;$X$2,BS_CONTROLE[CHAVE],BS_CONTROLE[Quantidade_11],"-")</f>
        <v>4073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4576</v>
      </c>
      <c r="W188" s="111">
        <f ca="1">_xlfn.XLOOKUP(G188&amp;$W$2,BS_CONTROLE[CHAVE],BS_CONTROLE[Quantidade_11],"-")</f>
        <v>2900</v>
      </c>
      <c r="X188" s="111">
        <f ca="1">_xlfn.XLOOKUP(G188&amp;$X$2,BS_CONTROLE[CHAVE],BS_CONTROLE[Quantidade_11],"-")</f>
        <v>4073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1535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704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1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1440</v>
      </c>
    </row>
  </sheetData>
  <autoFilter ref="A2:Y3000" xr:uid="{D1126E52-FA3F-4EAC-A720-DDE9797BEFF6}">
    <filterColumn colId="5">
      <filters>
        <dateGroupItem year="2026" month="1" day="10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1441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1442</v>
      </c>
      <c r="E3" s="316" t="s">
        <v>1443</v>
      </c>
      <c r="F3" s="316" t="s">
        <v>1444</v>
      </c>
      <c r="G3" s="316" t="s">
        <v>1445</v>
      </c>
      <c r="H3" s="316" t="s">
        <v>1446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1447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1448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1449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1450</v>
      </c>
      <c r="C4" s="321" t="s">
        <v>1451</v>
      </c>
      <c r="D4" s="321" t="s">
        <v>1452</v>
      </c>
      <c r="E4" s="321" t="s">
        <v>1453</v>
      </c>
      <c r="F4" s="321" t="s">
        <v>362</v>
      </c>
      <c r="G4" s="321" t="s">
        <v>1454</v>
      </c>
      <c r="H4" s="187"/>
    </row>
    <row r="5" spans="1:8" ht="43.5">
      <c r="A5" s="187"/>
      <c r="B5" s="322" t="s">
        <v>1455</v>
      </c>
      <c r="C5" s="322">
        <v>309525</v>
      </c>
      <c r="D5" s="322" t="s">
        <v>1456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1457</v>
      </c>
      <c r="C6" s="322">
        <v>256875</v>
      </c>
      <c r="D6" s="322" t="s">
        <v>1458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1459</v>
      </c>
      <c r="C7" s="322">
        <v>257278</v>
      </c>
      <c r="D7" s="322" t="s">
        <v>1460</v>
      </c>
      <c r="E7" s="322" t="s">
        <v>240</v>
      </c>
      <c r="F7" s="322" t="s">
        <v>1461</v>
      </c>
      <c r="G7" s="323">
        <v>46235</v>
      </c>
      <c r="H7" s="187"/>
    </row>
    <row r="8" spans="1:8" ht="43.5">
      <c r="A8" s="187"/>
      <c r="B8" s="322" t="s">
        <v>1462</v>
      </c>
      <c r="C8" s="322">
        <v>261794</v>
      </c>
      <c r="D8" s="322" t="s">
        <v>1463</v>
      </c>
      <c r="E8" s="322" t="s">
        <v>240</v>
      </c>
      <c r="F8" s="322" t="s">
        <v>1461</v>
      </c>
      <c r="G8" s="323">
        <v>46082</v>
      </c>
      <c r="H8" s="187"/>
    </row>
    <row r="9" spans="1:8" ht="43.5">
      <c r="A9" s="187"/>
      <c r="B9" s="322" t="s">
        <v>1464</v>
      </c>
      <c r="C9" s="322">
        <v>257033</v>
      </c>
      <c r="D9" s="322" t="s">
        <v>1465</v>
      </c>
      <c r="E9" s="322" t="s">
        <v>240</v>
      </c>
      <c r="F9" s="322" t="s">
        <v>549</v>
      </c>
      <c r="G9" s="322" t="s">
        <v>1466</v>
      </c>
      <c r="H9" s="187"/>
    </row>
    <row r="10" spans="1:8" ht="43.5">
      <c r="A10" s="187"/>
      <c r="B10" s="322" t="s">
        <v>1467</v>
      </c>
      <c r="C10" s="322">
        <v>396578</v>
      </c>
      <c r="D10" s="322" t="s">
        <v>1468</v>
      </c>
      <c r="E10" s="322" t="s">
        <v>240</v>
      </c>
      <c r="F10" s="322" t="s">
        <v>549</v>
      </c>
      <c r="G10" s="322" t="s">
        <v>1466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15" sqref="H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1469</v>
      </c>
      <c r="C2" s="95" t="s">
        <v>1158</v>
      </c>
      <c r="D2" s="95" t="s">
        <v>1160</v>
      </c>
      <c r="E2" s="95" t="s">
        <v>1470</v>
      </c>
      <c r="F2" s="95" t="s">
        <v>1471</v>
      </c>
      <c r="G2" s="95" t="s">
        <v>1472</v>
      </c>
      <c r="H2" s="95" t="s">
        <v>1473</v>
      </c>
      <c r="I2" s="95" t="s">
        <v>1474</v>
      </c>
      <c r="J2" s="95" t="s">
        <v>1475</v>
      </c>
      <c r="K2" s="130" t="s">
        <v>1476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1477</v>
      </c>
      <c r="D5" s="386"/>
      <c r="E5" s="386"/>
      <c r="F5" s="386"/>
      <c r="G5" s="386"/>
      <c r="H5" s="386"/>
      <c r="I5" s="386"/>
      <c r="J5" s="387"/>
      <c r="K5" s="388" t="s">
        <v>1478</v>
      </c>
      <c r="L5" s="389"/>
      <c r="M5" s="389"/>
      <c r="N5" s="389"/>
      <c r="O5" s="390" t="s">
        <v>1479</v>
      </c>
      <c r="P5" s="391"/>
      <c r="Q5" s="392"/>
    </row>
    <row r="6" spans="1:17" s="93" customFormat="1" ht="15.75" customHeight="1">
      <c r="A6" s="87" t="s">
        <v>1438</v>
      </c>
      <c r="B6" s="94" t="s">
        <v>1437</v>
      </c>
      <c r="C6" s="95" t="s">
        <v>1173</v>
      </c>
      <c r="D6" s="96" t="s">
        <v>1174</v>
      </c>
      <c r="E6" s="95" t="s">
        <v>1480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1481</v>
      </c>
      <c r="M6" s="138" t="s">
        <v>30</v>
      </c>
      <c r="N6" s="139" t="s">
        <v>1168</v>
      </c>
      <c r="O6" s="241" t="s">
        <v>1211</v>
      </c>
      <c r="P6" s="152"/>
      <c r="Q6" s="188" t="s">
        <v>1482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1482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2026-01-10T09:51:37Z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