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18" documentId="8_{B6337239-1A00-434D-AAD0-422EA1FEB5AE}" xr6:coauthVersionLast="47" xr6:coauthVersionMax="47" xr10:uidLastSave="{A08034D6-7B59-4FD8-A896-1236978D733A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R18" i="16" s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L22" i="16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6" i="16" s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09" i="16" s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2" i="16" s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8" i="1" l="1" a="1"/>
  <c r="BD128" i="1" s="1"/>
  <c r="BD151" i="1" a="1"/>
  <c r="BD151" i="1" s="1"/>
  <c r="L107" i="16"/>
  <c r="AN112" i="1"/>
  <c r="L105" i="16"/>
  <c r="AN110" i="1"/>
  <c r="L110" i="16"/>
  <c r="AN115" i="1"/>
  <c r="L108" i="16"/>
  <c r="AN113" i="1"/>
  <c r="L113" i="16"/>
  <c r="AN118" i="1"/>
  <c r="L111" i="16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<sst xmlns="http://schemas.openxmlformats.org/spreadsheetml/2006/main" count="4304" uniqueCount="1338">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</sst>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BF1" activePane="topRight" state="frozen"/>
      <selection pane="topRight" activeCell="BP16" sqref="BP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1234</v>
      </c>
      <c r="BK10" s="14" t="s">
        <v>1235</v>
      </c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1236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1237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1238</v>
      </c>
      <c r="BK11" s="14" t="s">
        <v>1239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1240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1241</v>
      </c>
      <c r="BK12" s="14" t="s">
        <v>1241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1242</v>
      </c>
      <c r="W13" s="135" t="s">
        <v>1240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1243</v>
      </c>
      <c r="BK13" s="14" t="s">
        <v>1244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1246</v>
      </c>
      <c r="W14" s="135" t="s">
        <v>1247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1248</v>
      </c>
      <c r="BK14" s="14" t="s">
        <v>1248</v>
      </c>
      <c r="BL14" s="13"/>
      <c r="BM14" s="12" t="s">
        <v>991</v>
      </c>
      <c r="BN14" s="12" t="s">
        <v>981</v>
      </c>
      <c r="BO14" s="130" t="s">
        <v>1082</v>
      </c>
      <c r="BP14" s="14" t="s">
        <v>1249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1250</v>
      </c>
      <c r="W15" s="135" t="s">
        <v>1240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1253</v>
      </c>
      <c r="W16" s="135" t="s">
        <v>1254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1255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1256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1257</v>
      </c>
      <c r="W18" s="135" t="s">
        <v>1258</v>
      </c>
      <c r="X18" s="152" t="s">
        <v>966</v>
      </c>
      <c r="Y18" s="129"/>
      <c r="Z18" s="129"/>
      <c r="AA18" s="71" t="s">
        <v>1259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1236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1260</v>
      </c>
      <c r="N19" s="149" t="s">
        <v>1261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1262</v>
      </c>
      <c r="W19" s="135" t="s">
        <v>1263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1264</v>
      </c>
      <c r="W20" s="135" t="s">
        <v>1265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1264</v>
      </c>
      <c r="W21" s="135" t="s">
        <v>1265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1245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1266</v>
      </c>
      <c r="N22" s="149" t="s">
        <v>1267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1268</v>
      </c>
      <c r="W22" s="135" t="s">
        <v>1269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1270</v>
      </c>
      <c r="W23" s="135" t="s">
        <v>1265</v>
      </c>
      <c r="X23" s="152" t="s">
        <v>966</v>
      </c>
      <c r="Y23" s="129"/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1271</v>
      </c>
      <c r="W24" s="135" t="s">
        <v>1272</v>
      </c>
      <c r="X24" s="152" t="s">
        <v>961</v>
      </c>
      <c r="Y24" s="129"/>
      <c r="Z24" s="129"/>
      <c r="AA24" s="71" t="s">
        <v>1273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1274</v>
      </c>
      <c r="N25" s="149" t="s">
        <v>1275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1276</v>
      </c>
      <c r="W25" s="135" t="s">
        <v>1277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1278</v>
      </c>
      <c r="I27" s="135" t="s">
        <v>1279</v>
      </c>
      <c r="J27" s="151">
        <v>102</v>
      </c>
      <c r="K27" s="151">
        <v>50</v>
      </c>
      <c r="L27" s="71" t="s">
        <v>602</v>
      </c>
      <c r="M27" s="149" t="s">
        <v>1280</v>
      </c>
      <c r="N27" s="149" t="s">
        <v>1281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1282</v>
      </c>
      <c r="W27" s="135" t="s">
        <v>1277</v>
      </c>
      <c r="X27" s="152" t="s">
        <v>966</v>
      </c>
      <c r="Y27" s="129"/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1296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1307</v>
      </c>
      <c r="C7" s="192">
        <v>256875</v>
      </c>
      <c r="D7" s="192" t="s">
        <v>1308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1309</v>
      </c>
      <c r="C8" s="192">
        <v>257278</v>
      </c>
      <c r="D8" s="192" t="s">
        <v>1310</v>
      </c>
      <c r="E8" s="192" t="s">
        <v>831</v>
      </c>
      <c r="F8" s="192" t="s">
        <v>1311</v>
      </c>
      <c r="G8" s="193">
        <v>46235</v>
      </c>
    </row>
    <row r="9" spans="2:7">
      <c r="B9" s="192" t="s">
        <v>1312</v>
      </c>
      <c r="C9" s="192">
        <v>261794</v>
      </c>
      <c r="D9" s="192" t="s">
        <v>1313</v>
      </c>
      <c r="E9" s="192" t="s">
        <v>831</v>
      </c>
      <c r="F9" s="192" t="s">
        <v>1311</v>
      </c>
      <c r="G9" s="193">
        <v>46082</v>
      </c>
    </row>
    <row r="10" spans="2:7">
      <c r="B10" s="192" t="s">
        <v>1314</v>
      </c>
      <c r="C10" s="192">
        <v>257033</v>
      </c>
      <c r="D10" s="192" t="s">
        <v>1315</v>
      </c>
      <c r="E10" s="192" t="s">
        <v>831</v>
      </c>
      <c r="F10" s="192" t="s">
        <v>21</v>
      </c>
      <c r="G10" s="192" t="s">
        <v>1316</v>
      </c>
    </row>
    <row r="11" spans="2:7">
      <c r="B11" s="192" t="s">
        <v>1317</v>
      </c>
      <c r="C11" s="192">
        <v>396578</v>
      </c>
      <c r="D11" s="192" t="s">
        <v>1318</v>
      </c>
      <c r="E11" s="192" t="s">
        <v>831</v>
      </c>
      <c r="F11" s="192" t="s">
        <v>21</v>
      </c>
      <c r="G11" s="192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tabSelected="1" workbookViewId="0">
      <selection activeCell="A2" sqref="A2:T2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Extra</v>
      </c>
      <c r="C11" s="95" t="str">
        <f>IF(FN_MC!Z16="","*",FN_MC!Z16)</f>
        <v>*</v>
      </c>
      <c r="D11" s="96" t="str">
        <f>IF(FN_MC!S16="","*",FN_MC!S16)</f>
        <v>MALHA CENTRAL</v>
      </c>
      <c r="E11" s="96" t="str">
        <f>IF(FN_MC!T16="","*",FN_MC!T16)</f>
        <v>PPN-POV</v>
      </c>
      <c r="F11" s="96">
        <f>IF(FN_MC!B16="","*",FN_MC!B16)</f>
        <v>46055</v>
      </c>
      <c r="G11" s="96" t="str">
        <f>IF(FN_MC!D16="","*",FN_MC!D16)</f>
        <v>CARLOS NEVES (TP-521)</v>
      </c>
      <c r="H11" s="96" t="str">
        <f>IF(FN_MC!F16="","*",FN_MC!F16)</f>
        <v>PDM - SUBSTITUIÇÃO - TRILHO</v>
      </c>
      <c r="I11" s="96" t="str">
        <f>IF(FN_MC!H16="","*",FN_MC!H16)</f>
        <v>-</v>
      </c>
      <c r="J11" s="96" t="str">
        <f>IF(FN_MC!I16="","*",FN_MC!I16)</f>
        <v>-</v>
      </c>
      <c r="K11" s="96" t="str">
        <f>IF(FN_MC!M16="","*",FN_MC!M16)</f>
        <v>POV-PJA</v>
      </c>
      <c r="L11" s="196" t="str">
        <f>IF(FN_MC!N16="","*",FN_MC!N16)</f>
        <v>POVPJA</v>
      </c>
      <c r="M11" s="97">
        <f>IF(FN_MC!J16="","*",FN_MC!J16)</f>
        <v>101</v>
      </c>
      <c r="N11" s="183">
        <f>IF(FN_MC!K16="","*",FN_MC!K16)</f>
        <v>1494</v>
      </c>
      <c r="O11" s="183" t="str">
        <f>IF(FN_MC!L16="","*",FN_MC!L16)</f>
        <v>-</v>
      </c>
      <c r="P11" s="107">
        <f>IF(FN_MC!O16="","*",FN_MC!O16)</f>
        <v>0.45833333333333331</v>
      </c>
      <c r="Q11" s="107">
        <f>IF(FN_MC!P16="","*",FN_MC!P16)</f>
        <v>8.3333333333333329E-2</v>
      </c>
      <c r="R11" s="96" t="str">
        <f>IF(FN_MC!Q16="","*",CONCATENATE(FN_MC!Q16," ",FN_MC!R16))</f>
        <v>8 M</v>
      </c>
      <c r="S11" s="96" t="str">
        <f>IF(FN_MC!V16="","*",FN_MC!V16)</f>
        <v>Carlos</v>
      </c>
      <c r="T11" s="96" t="str">
        <f>IF(FN_MC!W16="","*",FN_MC!W16)</f>
        <v>Substituição de trilho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Oportunidade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MARCOS (TF-520)</v>
      </c>
      <c r="H18" s="96" t="str">
        <f>IF(FN_MC!F23="","*",FN_MC!F23)</f>
        <v>PDM - SOLDA</v>
      </c>
      <c r="I18" s="96" t="str">
        <f>IF(FN_MC!H23="","*",FN_MC!H23)</f>
        <v>-</v>
      </c>
      <c r="J18" s="96" t="str">
        <f>IF(FN_MC!I23="","*",FN_MC!I23)</f>
        <v>-</v>
      </c>
      <c r="K18" s="96" t="str">
        <f>IF(FN_MC!M23="","*",FN_MC!M23)</f>
        <v>TJA-TCS</v>
      </c>
      <c r="L18" s="196" t="str">
        <f>IF(FN_MC!N23="","*",FN_MC!N23)</f>
        <v>277TCS</v>
      </c>
      <c r="M18" s="97">
        <f>IF(FN_MC!J23="","*",FN_MC!J23)</f>
        <v>74</v>
      </c>
      <c r="N18" s="183">
        <f>IF(FN_MC!K23="","*",FN_MC!K23)</f>
        <v>280.5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8.3333333333333329E-2</v>
      </c>
      <c r="R18" s="96" t="str">
        <f>IF(FN_MC!Q23="","*",CONCATENATE(FN_MC!Q23," ",FN_MC!R23))</f>
        <v>1 Nº DE SOLDA</v>
      </c>
      <c r="S18" s="96" t="str">
        <f>IF(FN_MC!V23="","*",FN_MC!V23)</f>
        <v>Marcos Euzebio</v>
      </c>
      <c r="T18" s="96" t="str">
        <f>IF(FN_MC!W23="","*",FN_MC!W23)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Contrato</v>
      </c>
      <c r="C19" s="95" t="str">
        <f>IF(FN_MC!Z24="","*",FN_MC!Z24)</f>
        <v>*</v>
      </c>
      <c r="D19" s="96" t="str">
        <f>IF(FN_MC!S24="","*",FN_MC!S24)</f>
        <v>FERRONORTE</v>
      </c>
      <c r="E19" s="96" t="str">
        <f>IF(FN_MC!T24="","*",FN_MC!T24)</f>
        <v>TMI-TCS</v>
      </c>
      <c r="F19" s="96">
        <f>IF(FN_MC!B24="","*",FN_MC!B24)</f>
        <v>46056</v>
      </c>
      <c r="G19" s="96" t="str">
        <f>IF(FN_MC!D24="","*",FN_MC!D24)</f>
        <v>W50</v>
      </c>
      <c r="H19" s="96" t="str">
        <f>IF(FN_MC!F24="","*",FN_MC!F24)</f>
        <v>MODERNIZAÇÃO - RECOLHIMENTO DE DORMENTE</v>
      </c>
      <c r="I19" s="96" t="str">
        <f>IF(FN_MC!H24="","*",FN_MC!H24)</f>
        <v>TCS2</v>
      </c>
      <c r="J19" s="96" t="str">
        <f>IF(FN_MC!I24="","*",FN_MC!I24)</f>
        <v>TCS2</v>
      </c>
      <c r="K19" s="96" t="str">
        <f>IF(FN_MC!M24="","*",FN_MC!M24)</f>
        <v>TVI-TJA</v>
      </c>
      <c r="L19" s="196">
        <f>IF(FN_MC!N24="","*",FN_MC!N24)</f>
        <v>239251</v>
      </c>
      <c r="M19" s="97">
        <f>IF(FN_MC!J24="","*",FN_MC!J24)</f>
        <v>74</v>
      </c>
      <c r="N19" s="183">
        <f>IF(FN_MC!K24="","*",FN_MC!K24)</f>
        <v>245</v>
      </c>
      <c r="O19" s="183">
        <f>IF(FN_MC!L24="","*",FN_MC!L24)</f>
        <v>244.2</v>
      </c>
      <c r="P19" s="107">
        <f>IF(FN_MC!O24="","*",FN_MC!O24)</f>
        <v>0.35416666666666669</v>
      </c>
      <c r="Q19" s="107">
        <f>IF(FN_MC!P24="","*",FN_MC!P24)</f>
        <v>0.16666666666666666</v>
      </c>
      <c r="R19" s="96" t="str">
        <f>IF(FN_MC!Q24="","*",CONCATENATE(FN_MC!Q24," ",FN_MC!R24))</f>
        <v>1000 Nº DE DORMENTES</v>
      </c>
      <c r="S19" s="96" t="str">
        <f>IF(FN_MC!V24="","*",FN_MC!V24)</f>
        <v>Augusto</v>
      </c>
      <c r="T19" s="96" t="str">
        <f>IF(FN_MC!W24="","*",FN_MC!W24)</f>
        <v>Recolhimento de dormentes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Oportunidade</v>
      </c>
      <c r="C22" s="95" t="str">
        <f>IF(FN_MC!Z27="","*",FN_MC!Z27)</f>
        <v>*</v>
      </c>
      <c r="D22" s="96" t="str">
        <f>IF(FN_MC!S27="","*",FN_MC!S27)</f>
        <v>MALHA CENTRAL</v>
      </c>
      <c r="E22" s="96" t="str">
        <f>IF(FN_MC!T27="","*",FN_MC!T27)</f>
        <v>POV-PRV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 xml:space="preserve">PAS </v>
      </c>
      <c r="J22" s="96" t="str">
        <f>IF(FN_MC!I27="","*",FN_MC!I27)</f>
        <v>PTR-PPG</v>
      </c>
      <c r="K22" s="96" t="str">
        <f>IF(FN_MC!M27="","*",FN_MC!M27)</f>
        <v>PAS-PTR</v>
      </c>
      <c r="L22" s="196" t="str">
        <f>IF(FN_MC!N27="","*",FN_MC!N27)</f>
        <v>PASPTR</v>
      </c>
      <c r="M22" s="97">
        <f>IF(FN_MC!J27="","*",FN_MC!J27)</f>
        <v>102</v>
      </c>
      <c r="N22" s="183">
        <f>IF(FN_MC!K27="","*",FN_MC!K27)</f>
        <v>50</v>
      </c>
      <c r="O22" s="183" t="str">
        <f>IF(FN_MC!L27="","*",FN_MC!L27)</f>
        <v>-</v>
      </c>
      <c r="P22" s="107">
        <f>IF(FN_MC!O27="","*",FN_MC!O27)</f>
        <v>0.375</v>
      </c>
      <c r="Q22" s="107">
        <f>IF(FN_MC!P27="","*",FN_MC!P27)</f>
        <v>4.1666666666666664E-2</v>
      </c>
      <c r="R22" s="96" t="str">
        <f>IF(FN_MC!Q27="","*",CONCATENATE(FN_MC!Q27," ",FN_MC!R27))</f>
        <v>1 BINÁRIO</v>
      </c>
      <c r="S22" s="96" t="str">
        <f>IF(FN_MC!V27="","*",FN_MC!V27)</f>
        <v>Anotnio</v>
      </c>
      <c r="T22" s="96" t="str">
        <f>IF(FN_MC!W27="","*",FN_MC!W27)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2" xr:uid="{EDAA0C70-EBEE-4214-8066-7539E1905ACB}"/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1324</v>
      </c>
      <c r="C2" s="83" t="s">
        <v>1157</v>
      </c>
      <c r="D2" s="83" t="s">
        <v>1159</v>
      </c>
      <c r="E2" s="83" t="s">
        <v>1325</v>
      </c>
      <c r="F2" s="83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109" t="s">
        <v>1331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1332</v>
      </c>
      <c r="D5" s="263"/>
      <c r="E5" s="263"/>
      <c r="F5" s="263"/>
      <c r="G5" s="263"/>
      <c r="H5" s="263"/>
      <c r="I5" s="263"/>
      <c r="J5" s="264"/>
      <c r="K5" s="265" t="s">
        <v>1333</v>
      </c>
      <c r="L5" s="266"/>
      <c r="M5" s="266"/>
      <c r="N5" s="266"/>
      <c r="O5" s="267" t="s">
        <v>1334</v>
      </c>
      <c r="P5" s="268"/>
      <c r="Q5" s="269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1335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1336</v>
      </c>
      <c r="M6" s="116" t="s">
        <v>620</v>
      </c>
      <c r="N6" s="117" t="s">
        <v>1167</v>
      </c>
      <c r="O6" s="165" t="s">
        <v>1210</v>
      </c>
      <c r="P6" s="128"/>
      <c r="Q6" s="139" t="s">
        <v>1337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Locomotiva 7632 não envia mensagem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2026-02-02T17:02:36Z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