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532" documentId="8_{B6337239-1A00-434D-AAD0-422EA1FEB5AE}" xr6:coauthVersionLast="47" xr6:coauthVersionMax="47" xr10:uidLastSave="{B7FBE85A-C299-49F6-917F-4A6A6A16ACC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1" i="1" l="1" a="1"/>
  <c r="N31" i="1" s="1"/>
  <c r="M31" i="1" a="1"/>
  <c r="M31" i="1" s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/>
  <c r="S235" i="1" a="1"/>
  <c r="S235" i="1"/>
  <c r="T234" i="1" a="1"/>
  <c r="T234" i="1"/>
  <c r="S234" i="1" a="1"/>
  <c r="S234" i="1"/>
  <c r="T233" i="1" a="1"/>
  <c r="T233" i="1"/>
  <c r="S233" i="1" a="1"/>
  <c r="S233" i="1"/>
  <c r="T232" i="1" a="1"/>
  <c r="T232" i="1"/>
  <c r="S232" i="1" a="1"/>
  <c r="S232" i="1"/>
  <c r="T231" i="1" a="1"/>
  <c r="T231" i="1"/>
  <c r="S231" i="1" a="1"/>
  <c r="S231" i="1"/>
  <c r="T230" i="1" a="1"/>
  <c r="T230" i="1"/>
  <c r="S230" i="1" a="1"/>
  <c r="S230" i="1"/>
  <c r="T229" i="1" a="1"/>
  <c r="T229" i="1"/>
  <c r="S229" i="1" a="1"/>
  <c r="S229" i="1"/>
  <c r="T228" i="1" a="1"/>
  <c r="T228" i="1"/>
  <c r="S228" i="1" a="1"/>
  <c r="S228" i="1"/>
  <c r="T227" i="1" a="1"/>
  <c r="T227" i="1"/>
  <c r="S227" i="1" a="1"/>
  <c r="S227" i="1"/>
  <c r="T226" i="1" a="1"/>
  <c r="T226" i="1"/>
  <c r="S226" i="1" a="1"/>
  <c r="S226" i="1"/>
  <c r="T225" i="1" a="1"/>
  <c r="T225" i="1"/>
  <c r="S225" i="1" a="1"/>
  <c r="S225" i="1"/>
  <c r="T224" i="1" a="1"/>
  <c r="T224" i="1"/>
  <c r="S224" i="1" a="1"/>
  <c r="S224" i="1"/>
  <c r="T223" i="1" a="1"/>
  <c r="T223" i="1"/>
  <c r="S223" i="1" a="1"/>
  <c r="S223" i="1"/>
  <c r="T222" i="1" a="1"/>
  <c r="T222" i="1"/>
  <c r="S222" i="1" a="1"/>
  <c r="S222" i="1"/>
  <c r="T221" i="1" a="1"/>
  <c r="T221" i="1"/>
  <c r="S221" i="1" a="1"/>
  <c r="S221" i="1"/>
  <c r="T220" i="1" a="1"/>
  <c r="T220" i="1"/>
  <c r="S220" i="1" a="1"/>
  <c r="S220" i="1"/>
  <c r="T219" i="1" a="1"/>
  <c r="T219" i="1"/>
  <c r="S219" i="1" a="1"/>
  <c r="S219" i="1"/>
  <c r="T218" i="1" a="1"/>
  <c r="T218" i="1"/>
  <c r="S218" i="1" a="1"/>
  <c r="S218" i="1"/>
  <c r="T217" i="1" a="1"/>
  <c r="T217" i="1"/>
  <c r="S217" i="1" a="1"/>
  <c r="S217" i="1"/>
  <c r="T216" i="1" a="1"/>
  <c r="T216" i="1"/>
  <c r="S216" i="1" a="1"/>
  <c r="S216" i="1"/>
  <c r="T215" i="1" a="1"/>
  <c r="T215" i="1"/>
  <c r="S215" i="1" a="1"/>
  <c r="S215" i="1"/>
  <c r="T214" i="1" a="1"/>
  <c r="T214" i="1"/>
  <c r="S214" i="1" a="1"/>
  <c r="S214" i="1"/>
  <c r="T213" i="1" a="1"/>
  <c r="T213" i="1"/>
  <c r="S213" i="1" a="1"/>
  <c r="S213" i="1"/>
  <c r="T212" i="1" a="1"/>
  <c r="T212" i="1"/>
  <c r="S212" i="1" a="1"/>
  <c r="S212" i="1"/>
  <c r="T211" i="1" a="1"/>
  <c r="T211" i="1"/>
  <c r="S211" i="1" a="1"/>
  <c r="S211" i="1"/>
  <c r="T210" i="1" a="1"/>
  <c r="T210" i="1"/>
  <c r="S210" i="1" a="1"/>
  <c r="S210" i="1"/>
  <c r="T209" i="1" a="1"/>
  <c r="T209" i="1"/>
  <c r="S209" i="1" a="1"/>
  <c r="S209" i="1"/>
  <c r="T208" i="1" a="1"/>
  <c r="T208" i="1"/>
  <c r="S208" i="1" a="1"/>
  <c r="S208" i="1"/>
  <c r="T207" i="1" a="1"/>
  <c r="T207" i="1"/>
  <c r="S207" i="1" a="1"/>
  <c r="S207" i="1"/>
  <c r="T206" i="1" a="1"/>
  <c r="T206" i="1"/>
  <c r="S206" i="1" a="1"/>
  <c r="S206" i="1"/>
  <c r="T205" i="1" a="1"/>
  <c r="T205" i="1"/>
  <c r="S205" i="1" a="1"/>
  <c r="S205" i="1"/>
  <c r="T204" i="1" a="1"/>
  <c r="T204" i="1"/>
  <c r="S204" i="1" a="1"/>
  <c r="S204" i="1"/>
  <c r="T203" i="1" a="1"/>
  <c r="T203" i="1"/>
  <c r="S203" i="1" a="1"/>
  <c r="S203" i="1"/>
  <c r="T202" i="1" a="1"/>
  <c r="T202" i="1"/>
  <c r="S202" i="1" a="1"/>
  <c r="S202" i="1"/>
  <c r="T201" i="1" a="1"/>
  <c r="T201" i="1"/>
  <c r="S201" i="1" a="1"/>
  <c r="S201" i="1"/>
  <c r="T200" i="1" a="1"/>
  <c r="T200" i="1"/>
  <c r="S200" i="1" a="1"/>
  <c r="S200" i="1"/>
  <c r="T199" i="1" a="1"/>
  <c r="T199" i="1"/>
  <c r="S199" i="1" a="1"/>
  <c r="S199" i="1"/>
  <c r="T198" i="1" a="1"/>
  <c r="T198" i="1"/>
  <c r="S198" i="1" a="1"/>
  <c r="S198" i="1"/>
  <c r="T197" i="1" a="1"/>
  <c r="T197" i="1"/>
  <c r="S197" i="1" a="1"/>
  <c r="S197" i="1"/>
  <c r="T196" i="1" a="1"/>
  <c r="T196" i="1"/>
  <c r="S196" i="1" a="1"/>
  <c r="S196" i="1"/>
  <c r="T195" i="1" a="1"/>
  <c r="T195" i="1"/>
  <c r="S195" i="1" a="1"/>
  <c r="S195" i="1"/>
  <c r="T194" i="1" a="1"/>
  <c r="T194" i="1"/>
  <c r="S194" i="1" a="1"/>
  <c r="S194" i="1"/>
  <c r="T193" i="1" a="1"/>
  <c r="T193" i="1"/>
  <c r="S193" i="1" a="1"/>
  <c r="S193" i="1"/>
  <c r="T192" i="1" a="1"/>
  <c r="T192" i="1"/>
  <c r="S192" i="1" a="1"/>
  <c r="S192" i="1"/>
  <c r="T191" i="1" a="1"/>
  <c r="T191" i="1"/>
  <c r="S191" i="1" a="1"/>
  <c r="S191" i="1"/>
  <c r="T190" i="1" a="1"/>
  <c r="T190" i="1"/>
  <c r="S190" i="1" a="1"/>
  <c r="S190" i="1"/>
  <c r="T189" i="1" a="1"/>
  <c r="T189" i="1"/>
  <c r="S189" i="1" a="1"/>
  <c r="S189" i="1"/>
  <c r="T188" i="1" a="1"/>
  <c r="T188" i="1"/>
  <c r="S188" i="1" a="1"/>
  <c r="S188" i="1"/>
  <c r="T187" i="1" a="1"/>
  <c r="T187" i="1"/>
  <c r="S187" i="1" a="1"/>
  <c r="S187" i="1"/>
  <c r="T186" i="1" a="1"/>
  <c r="T186" i="1"/>
  <c r="S186" i="1" a="1"/>
  <c r="S186" i="1"/>
  <c r="T185" i="1" a="1"/>
  <c r="T185" i="1"/>
  <c r="S185" i="1" a="1"/>
  <c r="S185" i="1"/>
  <c r="T184" i="1" a="1"/>
  <c r="T184" i="1"/>
  <c r="S184" i="1" a="1"/>
  <c r="S184" i="1"/>
  <c r="T183" i="1" a="1"/>
  <c r="T183" i="1"/>
  <c r="S183" i="1" a="1"/>
  <c r="S183" i="1"/>
  <c r="T182" i="1" a="1"/>
  <c r="T182" i="1"/>
  <c r="S182" i="1" a="1"/>
  <c r="S182" i="1"/>
  <c r="T181" i="1" a="1"/>
  <c r="T181" i="1"/>
  <c r="S181" i="1" a="1"/>
  <c r="S181" i="1"/>
  <c r="T180" i="1" a="1"/>
  <c r="T180" i="1"/>
  <c r="S180" i="1" a="1"/>
  <c r="S180" i="1"/>
  <c r="T179" i="1" a="1"/>
  <c r="T179" i="1"/>
  <c r="S179" i="1" a="1"/>
  <c r="S179" i="1"/>
  <c r="T178" i="1" a="1"/>
  <c r="T178" i="1"/>
  <c r="S178" i="1" a="1"/>
  <c r="S178" i="1"/>
  <c r="T177" i="1" a="1"/>
  <c r="T177" i="1"/>
  <c r="S177" i="1" a="1"/>
  <c r="S177" i="1"/>
  <c r="T176" i="1" a="1"/>
  <c r="T176" i="1"/>
  <c r="S176" i="1" a="1"/>
  <c r="S176" i="1"/>
  <c r="T175" i="1" a="1"/>
  <c r="T175" i="1"/>
  <c r="S175" i="1" a="1"/>
  <c r="S175" i="1"/>
  <c r="T174" i="1" a="1"/>
  <c r="T174" i="1"/>
  <c r="S174" i="1" a="1"/>
  <c r="S174" i="1"/>
  <c r="T173" i="1" a="1"/>
  <c r="T173" i="1"/>
  <c r="S173" i="1" a="1"/>
  <c r="S173" i="1"/>
  <c r="T172" i="1" a="1"/>
  <c r="T172" i="1"/>
  <c r="S172" i="1" a="1"/>
  <c r="S172" i="1"/>
  <c r="T171" i="1" a="1"/>
  <c r="T171" i="1"/>
  <c r="S171" i="1" a="1"/>
  <c r="S171" i="1"/>
  <c r="T170" i="1" a="1"/>
  <c r="T170" i="1"/>
  <c r="S170" i="1" a="1"/>
  <c r="S170" i="1"/>
  <c r="T169" i="1" a="1"/>
  <c r="T169" i="1"/>
  <c r="S169" i="1" a="1"/>
  <c r="S169" i="1"/>
  <c r="T168" i="1" a="1"/>
  <c r="T168" i="1"/>
  <c r="S168" i="1" a="1"/>
  <c r="S168" i="1"/>
  <c r="T167" i="1" a="1"/>
  <c r="T167" i="1"/>
  <c r="S167" i="1" a="1"/>
  <c r="S167" i="1"/>
  <c r="T166" i="1" a="1"/>
  <c r="T166" i="1"/>
  <c r="S166" i="1" a="1"/>
  <c r="S166" i="1"/>
  <c r="T165" i="1" a="1"/>
  <c r="T165" i="1"/>
  <c r="S165" i="1" a="1"/>
  <c r="S165" i="1"/>
  <c r="T164" i="1" a="1"/>
  <c r="T164" i="1"/>
  <c r="S164" i="1" a="1"/>
  <c r="S164" i="1"/>
  <c r="T163" i="1" a="1"/>
  <c r="T163" i="1"/>
  <c r="S163" i="1" a="1"/>
  <c r="S163" i="1"/>
  <c r="T162" i="1" a="1"/>
  <c r="T162" i="1"/>
  <c r="S162" i="1" a="1"/>
  <c r="S162" i="1"/>
  <c r="T161" i="1" a="1"/>
  <c r="T161" i="1"/>
  <c r="S161" i="1" a="1"/>
  <c r="S161" i="1"/>
  <c r="T160" i="1" a="1"/>
  <c r="T160" i="1"/>
  <c r="S160" i="1" a="1"/>
  <c r="S160" i="1"/>
  <c r="T159" i="1" a="1"/>
  <c r="T159" i="1"/>
  <c r="S159" i="1" a="1"/>
  <c r="S159" i="1"/>
  <c r="T158" i="1" a="1"/>
  <c r="T158" i="1"/>
  <c r="S158" i="1" a="1"/>
  <c r="S158" i="1"/>
  <c r="T157" i="1" a="1"/>
  <c r="T157" i="1"/>
  <c r="S157" i="1" a="1"/>
  <c r="S157" i="1"/>
  <c r="T156" i="1" a="1"/>
  <c r="T156" i="1"/>
  <c r="S156" i="1" a="1"/>
  <c r="S156" i="1"/>
  <c r="T155" i="1" a="1"/>
  <c r="T155" i="1"/>
  <c r="S155" i="1" a="1"/>
  <c r="S155" i="1"/>
  <c r="T154" i="1" a="1"/>
  <c r="T154" i="1"/>
  <c r="S154" i="1" a="1"/>
  <c r="S154" i="1"/>
  <c r="T153" i="1" a="1"/>
  <c r="T153" i="1"/>
  <c r="S153" i="1" a="1"/>
  <c r="S153" i="1"/>
  <c r="T152" i="1" a="1"/>
  <c r="T152" i="1"/>
  <c r="S152" i="1" a="1"/>
  <c r="S152" i="1"/>
  <c r="T151" i="1" a="1"/>
  <c r="T151" i="1"/>
  <c r="S151" i="1" a="1"/>
  <c r="S151" i="1"/>
  <c r="T150" i="1" a="1"/>
  <c r="T150" i="1"/>
  <c r="S150" i="1" a="1"/>
  <c r="S150" i="1"/>
  <c r="T149" i="1" a="1"/>
  <c r="T149" i="1"/>
  <c r="S149" i="1" a="1"/>
  <c r="S149" i="1"/>
  <c r="T148" i="1" a="1"/>
  <c r="T148" i="1"/>
  <c r="S148" i="1" a="1"/>
  <c r="S148" i="1"/>
  <c r="T147" i="1" a="1"/>
  <c r="T147" i="1"/>
  <c r="S147" i="1" a="1"/>
  <c r="S147" i="1"/>
  <c r="T146" i="1" a="1"/>
  <c r="T146" i="1"/>
  <c r="S146" i="1" a="1"/>
  <c r="S146" i="1"/>
  <c r="T145" i="1" a="1"/>
  <c r="T145" i="1"/>
  <c r="S145" i="1" a="1"/>
  <c r="S145" i="1"/>
  <c r="T144" i="1" a="1"/>
  <c r="T144" i="1"/>
  <c r="S144" i="1" a="1"/>
  <c r="S144" i="1"/>
  <c r="T143" i="1" a="1"/>
  <c r="T143" i="1"/>
  <c r="S143" i="1" a="1"/>
  <c r="S143" i="1"/>
  <c r="T142" i="1" a="1"/>
  <c r="T142" i="1"/>
  <c r="S142" i="1" a="1"/>
  <c r="S142" i="1"/>
  <c r="T141" i="1" a="1"/>
  <c r="T141" i="1"/>
  <c r="S141" i="1" a="1"/>
  <c r="S141" i="1"/>
  <c r="T140" i="1" a="1"/>
  <c r="T140" i="1"/>
  <c r="S140" i="1" a="1"/>
  <c r="S140" i="1"/>
  <c r="T139" i="1" a="1"/>
  <c r="T139" i="1"/>
  <c r="S139" i="1" a="1"/>
  <c r="S139" i="1"/>
  <c r="T138" i="1" a="1"/>
  <c r="T138" i="1"/>
  <c r="S138" i="1" a="1"/>
  <c r="S138" i="1"/>
  <c r="T137" i="1" a="1"/>
  <c r="T137" i="1"/>
  <c r="S137" i="1" a="1"/>
  <c r="S137" i="1"/>
  <c r="T136" i="1" a="1"/>
  <c r="T136" i="1"/>
  <c r="S136" i="1" a="1"/>
  <c r="S136" i="1"/>
  <c r="T135" i="1" a="1"/>
  <c r="T135" i="1"/>
  <c r="S135" i="1" a="1"/>
  <c r="S135" i="1"/>
  <c r="T134" i="1" a="1"/>
  <c r="T134" i="1" s="1"/>
  <c r="E132" i="12" s="1"/>
  <c r="S134" i="1" a="1"/>
  <c r="S134" i="1" s="1"/>
  <c r="D132" i="12" s="1"/>
  <c r="T133" i="1" a="1"/>
  <c r="T133" i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/>
  <c r="S130" i="1" a="1"/>
  <c r="S130" i="1" s="1"/>
  <c r="D128" i="12" s="1"/>
  <c r="T129" i="1" a="1"/>
  <c r="T129" i="1" s="1"/>
  <c r="E127" i="12" s="1"/>
  <c r="S129" i="1" a="1"/>
  <c r="S129" i="1"/>
  <c r="T128" i="1" a="1"/>
  <c r="T128" i="1" s="1"/>
  <c r="E126" i="12" s="1"/>
  <c r="S128" i="1" a="1"/>
  <c r="S128" i="1" s="1"/>
  <c r="D126" i="12" s="1"/>
  <c r="T127" i="1" a="1"/>
  <c r="T127" i="1"/>
  <c r="S127" i="1" a="1"/>
  <c r="S127" i="1" s="1"/>
  <c r="D125" i="12" s="1"/>
  <c r="T126" i="1" a="1"/>
  <c r="T126" i="1" s="1"/>
  <c r="E124" i="12" s="1"/>
  <c r="S126" i="1" a="1"/>
  <c r="S126" i="1"/>
  <c r="T125" i="1" a="1"/>
  <c r="T125" i="1" s="1"/>
  <c r="E123" i="12" s="1"/>
  <c r="S125" i="1" a="1"/>
  <c r="S125" i="1" s="1"/>
  <c r="D123" i="12" s="1"/>
  <c r="T124" i="1" a="1"/>
  <c r="T124" i="1"/>
  <c r="S124" i="1" a="1"/>
  <c r="S124" i="1" s="1"/>
  <c r="D122" i="12" s="1"/>
  <c r="T123" i="1" a="1"/>
  <c r="T123" i="1" s="1"/>
  <c r="E121" i="12" s="1"/>
  <c r="S123" i="1" a="1"/>
  <c r="S123" i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/>
  <c r="S120" i="1" a="1"/>
  <c r="S120" i="1" s="1"/>
  <c r="D118" i="12" s="1"/>
  <c r="T119" i="1" a="1"/>
  <c r="T119" i="1" s="1"/>
  <c r="E117" i="12" s="1"/>
  <c r="S119" i="1" a="1"/>
  <c r="S119" i="1"/>
  <c r="T118" i="1" a="1"/>
  <c r="T118" i="1" s="1"/>
  <c r="E116" i="12" s="1"/>
  <c r="S118" i="1" a="1"/>
  <c r="S118" i="1" s="1"/>
  <c r="D116" i="12" s="1"/>
  <c r="T117" i="1" a="1"/>
  <c r="T117" i="1"/>
  <c r="S117" i="1" a="1"/>
  <c r="S117" i="1" s="1"/>
  <c r="D115" i="12" s="1"/>
  <c r="T116" i="1" a="1"/>
  <c r="T116" i="1" s="1"/>
  <c r="E114" i="12" s="1"/>
  <c r="S116" i="1" a="1"/>
  <c r="S116" i="1"/>
  <c r="T115" i="1" a="1"/>
  <c r="T115" i="1" s="1"/>
  <c r="E113" i="12" s="1"/>
  <c r="S115" i="1" a="1"/>
  <c r="S115" i="1" s="1"/>
  <c r="D113" i="12" s="1"/>
  <c r="T114" i="1" a="1"/>
  <c r="T114" i="1"/>
  <c r="S114" i="1" a="1"/>
  <c r="S114" i="1" s="1"/>
  <c r="T113" i="1" a="1"/>
  <c r="T113" i="1" s="1"/>
  <c r="E111" i="12" s="1"/>
  <c r="S113" i="1" a="1"/>
  <c r="S113" i="1"/>
  <c r="T112" i="1" a="1"/>
  <c r="T112" i="1" s="1"/>
  <c r="E110" i="12" s="1"/>
  <c r="S112" i="1" a="1"/>
  <c r="S112" i="1" s="1"/>
  <c r="D110" i="12" s="1"/>
  <c r="T111" i="1" a="1"/>
  <c r="T111" i="1"/>
  <c r="S111" i="1" a="1"/>
  <c r="S111" i="1" s="1"/>
  <c r="D109" i="12" s="1"/>
  <c r="T110" i="1" a="1"/>
  <c r="T110" i="1" s="1"/>
  <c r="E108" i="12" s="1"/>
  <c r="S110" i="1" a="1"/>
  <c r="S110" i="1"/>
  <c r="T109" i="1" a="1"/>
  <c r="T109" i="1" s="1"/>
  <c r="E107" i="12" s="1"/>
  <c r="S109" i="1" a="1"/>
  <c r="S109" i="1" s="1"/>
  <c r="T108" i="1" a="1"/>
  <c r="T108" i="1"/>
  <c r="S108" i="1" a="1"/>
  <c r="S108" i="1" s="1"/>
  <c r="T107" i="1" a="1"/>
  <c r="T107" i="1" s="1"/>
  <c r="E105" i="12" s="1"/>
  <c r="S107" i="1" a="1"/>
  <c r="S107" i="1"/>
  <c r="T106" i="1" a="1"/>
  <c r="T106" i="1" s="1"/>
  <c r="E104" i="12" s="1"/>
  <c r="S106" i="1" a="1"/>
  <c r="S106" i="1" s="1"/>
  <c r="T105" i="1" a="1"/>
  <c r="T105" i="1"/>
  <c r="S105" i="1" a="1"/>
  <c r="S105" i="1" s="1"/>
  <c r="T104" i="1" a="1"/>
  <c r="T104" i="1" s="1"/>
  <c r="E102" i="12" s="1"/>
  <c r="S104" i="1" a="1"/>
  <c r="S104" i="1"/>
  <c r="T103" i="1" a="1"/>
  <c r="T103" i="1" s="1"/>
  <c r="E101" i="12" s="1"/>
  <c r="S103" i="1" a="1"/>
  <c r="S103" i="1" s="1"/>
  <c r="T102" i="1" a="1"/>
  <c r="T102" i="1"/>
  <c r="S102" i="1" a="1"/>
  <c r="S102" i="1" s="1"/>
  <c r="T101" i="1" a="1"/>
  <c r="T101" i="1" s="1"/>
  <c r="E99" i="12" s="1"/>
  <c r="S101" i="1" a="1"/>
  <c r="S101" i="1"/>
  <c r="T100" i="1" a="1"/>
  <c r="T100" i="1" s="1"/>
  <c r="S100" i="1" a="1"/>
  <c r="S100" i="1" s="1"/>
  <c r="T99" i="1" a="1"/>
  <c r="T99" i="1"/>
  <c r="S99" i="1" a="1"/>
  <c r="S99" i="1" s="1"/>
  <c r="T98" i="1" a="1"/>
  <c r="T98" i="1" s="1"/>
  <c r="S98" i="1" a="1"/>
  <c r="S98" i="1"/>
  <c r="T97" i="1" a="1"/>
  <c r="T97" i="1" s="1"/>
  <c r="S97" i="1" a="1"/>
  <c r="S97" i="1" s="1"/>
  <c r="T96" i="1" a="1"/>
  <c r="T96" i="1"/>
  <c r="S96" i="1" a="1"/>
  <c r="S96" i="1" s="1"/>
  <c r="T95" i="1" a="1"/>
  <c r="T95" i="1" s="1"/>
  <c r="S95" i="1" a="1"/>
  <c r="S95" i="1"/>
  <c r="T94" i="1" a="1"/>
  <c r="T94" i="1" s="1"/>
  <c r="S94" i="1" a="1"/>
  <c r="S94" i="1" s="1"/>
  <c r="T93" i="1" a="1"/>
  <c r="T93" i="1"/>
  <c r="S93" i="1" a="1"/>
  <c r="S93" i="1" s="1"/>
  <c r="T92" i="1" a="1"/>
  <c r="T92" i="1" s="1"/>
  <c r="S92" i="1" a="1"/>
  <c r="S92" i="1"/>
  <c r="T91" i="1" a="1"/>
  <c r="T91" i="1" s="1"/>
  <c r="S91" i="1" a="1"/>
  <c r="S91" i="1" s="1"/>
  <c r="T90" i="1" a="1"/>
  <c r="T90" i="1"/>
  <c r="S90" i="1" a="1"/>
  <c r="S90" i="1" s="1"/>
  <c r="T89" i="1" a="1"/>
  <c r="T89" i="1" s="1"/>
  <c r="S89" i="1" a="1"/>
  <c r="S89" i="1"/>
  <c r="T88" i="1" a="1"/>
  <c r="T88" i="1" s="1"/>
  <c r="S88" i="1" a="1"/>
  <c r="S88" i="1" s="1"/>
  <c r="T87" i="1" a="1"/>
  <c r="T87" i="1"/>
  <c r="S87" i="1" a="1"/>
  <c r="S87" i="1" s="1"/>
  <c r="T86" i="1" a="1"/>
  <c r="T86" i="1" s="1"/>
  <c r="S86" i="1" a="1"/>
  <c r="S86" i="1"/>
  <c r="T85" i="1" a="1"/>
  <c r="T85" i="1" s="1"/>
  <c r="S85" i="1" a="1"/>
  <c r="S85" i="1" s="1"/>
  <c r="T84" i="1" a="1"/>
  <c r="T84" i="1"/>
  <c r="S84" i="1" a="1"/>
  <c r="S84" i="1" s="1"/>
  <c r="T83" i="1" a="1"/>
  <c r="T83" i="1" s="1"/>
  <c r="S83" i="1" a="1"/>
  <c r="S83" i="1"/>
  <c r="T82" i="1" a="1"/>
  <c r="T82" i="1" s="1"/>
  <c r="S82" i="1" a="1"/>
  <c r="S82" i="1" s="1"/>
  <c r="T81" i="1" a="1"/>
  <c r="T81" i="1"/>
  <c r="S81" i="1" a="1"/>
  <c r="S81" i="1" s="1"/>
  <c r="T80" i="1" a="1"/>
  <c r="T80" i="1" s="1"/>
  <c r="S80" i="1" a="1"/>
  <c r="S80" i="1"/>
  <c r="T79" i="1" a="1"/>
  <c r="T79" i="1" s="1"/>
  <c r="S79" i="1" a="1"/>
  <c r="S79" i="1" s="1"/>
  <c r="T78" i="1" a="1"/>
  <c r="T78" i="1"/>
  <c r="S78" i="1" a="1"/>
  <c r="S78" i="1" s="1"/>
  <c r="T77" i="1" a="1"/>
  <c r="T77" i="1" s="1"/>
  <c r="S77" i="1" a="1"/>
  <c r="S77" i="1"/>
  <c r="T76" i="1" a="1"/>
  <c r="T76" i="1" s="1"/>
  <c r="S76" i="1" a="1"/>
  <c r="S76" i="1" s="1"/>
  <c r="T75" i="1" a="1"/>
  <c r="T75" i="1"/>
  <c r="S75" i="1" a="1"/>
  <c r="S75" i="1" s="1"/>
  <c r="T74" i="1" a="1"/>
  <c r="T74" i="1" s="1"/>
  <c r="S74" i="1" a="1"/>
  <c r="S74" i="1"/>
  <c r="T73" i="1" a="1"/>
  <c r="T73" i="1" s="1"/>
  <c r="S73" i="1" a="1"/>
  <c r="S73" i="1" s="1"/>
  <c r="T72" i="1" a="1"/>
  <c r="T72" i="1"/>
  <c r="S72" i="1" a="1"/>
  <c r="S72" i="1" s="1"/>
  <c r="T71" i="1" a="1"/>
  <c r="T71" i="1" s="1"/>
  <c r="S71" i="1" a="1"/>
  <c r="S71" i="1"/>
  <c r="T70" i="1" a="1"/>
  <c r="T70" i="1" s="1"/>
  <c r="S70" i="1" a="1"/>
  <c r="S70" i="1" s="1"/>
  <c r="T69" i="1" a="1"/>
  <c r="T69" i="1"/>
  <c r="S69" i="1" a="1"/>
  <c r="S69" i="1" s="1"/>
  <c r="T68" i="1" a="1"/>
  <c r="T68" i="1" s="1"/>
  <c r="S68" i="1" a="1"/>
  <c r="S68" i="1"/>
  <c r="T67" i="1" a="1"/>
  <c r="T67" i="1" s="1"/>
  <c r="S67" i="1" a="1"/>
  <c r="S67" i="1" s="1"/>
  <c r="T66" i="1" a="1"/>
  <c r="T66" i="1"/>
  <c r="S66" i="1" a="1"/>
  <c r="S66" i="1" s="1"/>
  <c r="T65" i="1" a="1"/>
  <c r="T65" i="1" s="1"/>
  <c r="E63" i="12" s="1"/>
  <c r="S65" i="1" a="1"/>
  <c r="S65" i="1"/>
  <c r="T64" i="1" a="1"/>
  <c r="T64" i="1" s="1"/>
  <c r="E62" i="12" s="1"/>
  <c r="S64" i="1" a="1"/>
  <c r="S64" i="1" s="1"/>
  <c r="T63" i="1" a="1"/>
  <c r="T63" i="1"/>
  <c r="S63" i="1" a="1"/>
  <c r="S63" i="1" s="1"/>
  <c r="T62" i="1" a="1"/>
  <c r="T62" i="1" s="1"/>
  <c r="E60" i="12" s="1"/>
  <c r="S62" i="1" a="1"/>
  <c r="S62" i="1"/>
  <c r="T61" i="1" a="1"/>
  <c r="T61" i="1" s="1"/>
  <c r="E59" i="12" s="1"/>
  <c r="S61" i="1" a="1"/>
  <c r="S61" i="1" s="1"/>
  <c r="T60" i="1" a="1"/>
  <c r="T60" i="1"/>
  <c r="S60" i="1" a="1"/>
  <c r="S60" i="1" s="1"/>
  <c r="T59" i="1" a="1"/>
  <c r="T59" i="1" s="1"/>
  <c r="E57" i="12" s="1"/>
  <c r="S59" i="1" a="1"/>
  <c r="S59" i="1"/>
  <c r="T58" i="1" a="1"/>
  <c r="T58" i="1" s="1"/>
  <c r="E56" i="12" s="1"/>
  <c r="S58" i="1" a="1"/>
  <c r="S58" i="1" s="1"/>
  <c r="T57" i="1" a="1"/>
  <c r="T57" i="1"/>
  <c r="S57" i="1" a="1"/>
  <c r="S57" i="1" s="1"/>
  <c r="T56" i="1" a="1"/>
  <c r="T56" i="1" s="1"/>
  <c r="E54" i="12" s="1"/>
  <c r="S56" i="1" a="1"/>
  <c r="S56" i="1"/>
  <c r="T55" i="1" a="1"/>
  <c r="T55" i="1" s="1"/>
  <c r="E53" i="12" s="1"/>
  <c r="S55" i="1" a="1"/>
  <c r="S55" i="1" s="1"/>
  <c r="T54" i="1" a="1"/>
  <c r="T54" i="1"/>
  <c r="S54" i="1" a="1"/>
  <c r="S54" i="1" s="1"/>
  <c r="T53" i="1" a="1"/>
  <c r="T53" i="1" s="1"/>
  <c r="E51" i="12" s="1"/>
  <c r="S53" i="1" a="1"/>
  <c r="S53" i="1"/>
  <c r="T52" i="1" a="1"/>
  <c r="T52" i="1" s="1"/>
  <c r="E50" i="12" s="1"/>
  <c r="S52" i="1" a="1"/>
  <c r="S52" i="1" s="1"/>
  <c r="T51" i="1" a="1"/>
  <c r="T51" i="1"/>
  <c r="S51" i="1" a="1"/>
  <c r="S51" i="1" s="1"/>
  <c r="T50" i="1" a="1"/>
  <c r="T50" i="1" s="1"/>
  <c r="E48" i="12" s="1"/>
  <c r="S50" i="1" a="1"/>
  <c r="S50" i="1"/>
  <c r="T49" i="1" a="1"/>
  <c r="T49" i="1" s="1"/>
  <c r="E47" i="12" s="1"/>
  <c r="S49" i="1" a="1"/>
  <c r="S49" i="1" s="1"/>
  <c r="T48" i="1" a="1"/>
  <c r="T48" i="1" s="1"/>
  <c r="S48" i="1" a="1"/>
  <c r="S48" i="1" s="1"/>
  <c r="T47" i="1" a="1"/>
  <c r="T47" i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/>
  <c r="S44" i="1" a="1"/>
  <c r="S44" i="1" s="1"/>
  <c r="T43" i="1" a="1"/>
  <c r="T43" i="1"/>
  <c r="S43" i="1" a="1"/>
  <c r="S43" i="1" s="1"/>
  <c r="D41" i="12" s="1"/>
  <c r="T42" i="1" a="1"/>
  <c r="T42" i="1" s="1"/>
  <c r="S42" i="1" a="1"/>
  <c r="S42" i="1" s="1"/>
  <c r="T41" i="1" a="1"/>
  <c r="T41" i="1"/>
  <c r="S41" i="1" a="1"/>
  <c r="S41" i="1" s="1"/>
  <c r="T40" i="1" a="1"/>
  <c r="T40" i="1"/>
  <c r="S40" i="1" a="1"/>
  <c r="S40" i="1" s="1"/>
  <c r="D38" i="12" s="1"/>
  <c r="T39" i="1" a="1"/>
  <c r="T39" i="1" s="1"/>
  <c r="S39" i="1" a="1"/>
  <c r="S39" i="1" s="1"/>
  <c r="D37" i="12" s="1"/>
  <c r="T38" i="1" a="1"/>
  <c r="T38" i="1"/>
  <c r="S38" i="1" a="1"/>
  <c r="S38" i="1" s="1"/>
  <c r="T37" i="1" a="1"/>
  <c r="T37" i="1" s="1"/>
  <c r="E35" i="12" s="1"/>
  <c r="S37" i="1" a="1"/>
  <c r="S37" i="1"/>
  <c r="T36" i="1" a="1"/>
  <c r="T36" i="1" s="1"/>
  <c r="S36" i="1" a="1"/>
  <c r="S36" i="1"/>
  <c r="T35" i="1" a="1"/>
  <c r="T35" i="1" s="1"/>
  <c r="E33" i="12" s="1"/>
  <c r="S35" i="1" a="1"/>
  <c r="S35" i="1" s="1"/>
  <c r="T34" i="1" a="1"/>
  <c r="T34" i="1" s="1"/>
  <c r="E32" i="12" s="1"/>
  <c r="S34" i="1" a="1"/>
  <c r="S34" i="1"/>
  <c r="T33" i="1" a="1"/>
  <c r="T33" i="1" s="1"/>
  <c r="S33" i="1" a="1"/>
  <c r="S33" i="1" s="1"/>
  <c r="D31" i="12" s="1"/>
  <c r="T32" i="1" a="1"/>
  <c r="T32" i="1"/>
  <c r="S32" i="1" a="1"/>
  <c r="S32" i="1" s="1"/>
  <c r="T31" i="1" a="1"/>
  <c r="T31" i="1"/>
  <c r="S31" i="1" a="1"/>
  <c r="S31" i="1" s="1"/>
  <c r="D29" i="12" s="1"/>
  <c r="T30" i="1" a="1"/>
  <c r="T30" i="1" s="1"/>
  <c r="S30" i="1" a="1"/>
  <c r="S30" i="1" s="1"/>
  <c r="D28" i="12" s="1"/>
  <c r="T29" i="1" a="1"/>
  <c r="T29" i="1"/>
  <c r="S29" i="1" a="1"/>
  <c r="S29" i="1" s="1"/>
  <c r="T28" i="1" a="1"/>
  <c r="T28" i="1" s="1"/>
  <c r="S28" i="1" a="1"/>
  <c r="S28" i="1" s="1"/>
  <c r="D26" i="12" s="1"/>
  <c r="T27" i="1" a="1"/>
  <c r="T27" i="1" s="1"/>
  <c r="S27" i="1" a="1"/>
  <c r="S27" i="1" s="1"/>
  <c r="T26" i="1" a="1"/>
  <c r="T26" i="1"/>
  <c r="S26" i="1" a="1"/>
  <c r="S26" i="1" s="1"/>
  <c r="T25" i="1" a="1"/>
  <c r="T25" i="1" s="1"/>
  <c r="S25" i="1" a="1"/>
  <c r="S25" i="1"/>
  <c r="T24" i="1" a="1"/>
  <c r="T24" i="1" s="1"/>
  <c r="S24" i="1" a="1"/>
  <c r="S24" i="1" s="1"/>
  <c r="T23" i="1" a="1"/>
  <c r="T23" i="1" s="1"/>
  <c r="E21" i="12" s="1"/>
  <c r="S23" i="1" a="1"/>
  <c r="S23" i="1" s="1"/>
  <c r="T22" i="1" a="1"/>
  <c r="T22" i="1" s="1"/>
  <c r="S22" i="1" a="1"/>
  <c r="S22" i="1"/>
  <c r="T21" i="1" a="1"/>
  <c r="T21" i="1" s="1"/>
  <c r="S21" i="1" a="1"/>
  <c r="S21" i="1" s="1"/>
  <c r="T20" i="1" a="1"/>
  <c r="T20" i="1"/>
  <c r="S20" i="1" a="1"/>
  <c r="S20" i="1" s="1"/>
  <c r="T19" i="1" a="1"/>
  <c r="T19" i="1" s="1"/>
  <c r="S19" i="1" a="1"/>
  <c r="S19" i="1" s="1"/>
  <c r="D17" i="12" s="1"/>
  <c r="T18" i="1" a="1"/>
  <c r="T18" i="1" s="1"/>
  <c r="S18" i="1" a="1"/>
  <c r="S18" i="1" s="1"/>
  <c r="T17" i="1" a="1"/>
  <c r="T17" i="1"/>
  <c r="S17" i="1" a="1"/>
  <c r="S17" i="1" s="1"/>
  <c r="T16" i="1" a="1"/>
  <c r="T16" i="1" s="1"/>
  <c r="S16" i="1" a="1"/>
  <c r="S16" i="1"/>
  <c r="T15" i="1" a="1"/>
  <c r="T15" i="1" s="1"/>
  <c r="S15" i="1" a="1"/>
  <c r="S15" i="1" s="1"/>
  <c r="T14" i="1" a="1"/>
  <c r="T14" i="1" s="1"/>
  <c r="E12" i="12" s="1"/>
  <c r="S14" i="1" a="1"/>
  <c r="S14" i="1" s="1"/>
  <c r="T13" i="1" a="1"/>
  <c r="T13" i="1" s="1"/>
  <c r="S13" i="1" a="1"/>
  <c r="S13" i="1"/>
  <c r="T12" i="1" a="1"/>
  <c r="T12" i="1" s="1"/>
  <c r="S12" i="1" a="1"/>
  <c r="S12" i="1" s="1"/>
  <c r="T11" i="1" a="1"/>
  <c r="T11" i="1"/>
  <c r="S11" i="1" a="1"/>
  <c r="S11" i="1" s="1"/>
  <c r="T10" i="1" a="1"/>
  <c r="T10" i="1" s="1"/>
  <c r="S10" i="1" a="1"/>
  <c r="S10" i="1" s="1"/>
  <c r="D8" i="12" s="1"/>
  <c r="T9" i="1" a="1"/>
  <c r="T9" i="1" s="1"/>
  <c r="S9" i="1" a="1"/>
  <c r="S9" i="1" s="1"/>
  <c r="T8" i="1" a="1"/>
  <c r="T8" i="1"/>
  <c r="S8" i="1" a="1"/>
  <c r="S8" i="1" s="1"/>
  <c r="T7" i="1" a="1"/>
  <c r="T7" i="1" s="1"/>
  <c r="S7" i="1" a="1"/>
  <c r="S7" i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AJ456" i="1"/>
  <c r="AK456" i="1"/>
  <c r="AL456" i="1"/>
  <c r="AO456" i="1"/>
  <c r="BE456" i="1" s="1"/>
  <c r="AP456" i="1"/>
  <c r="AQ456" i="1"/>
  <c r="AY456" i="1"/>
  <c r="BB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AP475" i="1"/>
  <c r="AQ475" i="1"/>
  <c r="AY475" i="1"/>
  <c r="BE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AJ476" i="1"/>
  <c r="AK476" i="1"/>
  <c r="AL476" i="1"/>
  <c r="AO476" i="1"/>
  <c r="AP476" i="1"/>
  <c r="AQ476" i="1"/>
  <c r="AY476" i="1"/>
  <c r="BB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AL165" i="1"/>
  <c r="AO165" i="1"/>
  <c r="AP165" i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AL166" i="1"/>
  <c r="AO166" i="1"/>
  <c r="AP166" i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AL167" i="1"/>
  <c r="AO167" i="1"/>
  <c r="AP167" i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AL168" i="1"/>
  <c r="AO168" i="1"/>
  <c r="AP168" i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AL170" i="1"/>
  <c r="AO170" i="1"/>
  <c r="AP170" i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AL171" i="1"/>
  <c r="AO171" i="1"/>
  <c r="AP171" i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E170" i="12"/>
  <c r="U172" i="1"/>
  <c r="AI172" i="1"/>
  <c r="BB172" i="1" s="1"/>
  <c r="AJ172" i="1"/>
  <c r="AK172" i="1"/>
  <c r="AL172" i="1"/>
  <c r="AO172" i="1"/>
  <c r="AP172" i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AL173" i="1"/>
  <c r="AO173" i="1"/>
  <c r="AP173" i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AL174" i="1"/>
  <c r="AO174" i="1"/>
  <c r="AP174" i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AL175" i="1"/>
  <c r="AO175" i="1"/>
  <c r="AP175" i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AL176" i="1"/>
  <c r="AO176" i="1"/>
  <c r="AP176" i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AL177" i="1"/>
  <c r="AO177" i="1"/>
  <c r="AP177" i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AL178" i="1"/>
  <c r="AO178" i="1"/>
  <c r="AP178" i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AL179" i="1"/>
  <c r="AO179" i="1"/>
  <c r="AP179" i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AL180" i="1"/>
  <c r="AO180" i="1"/>
  <c r="AP180" i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E179" i="12"/>
  <c r="U181" i="1"/>
  <c r="AI181" i="1"/>
  <c r="BB181" i="1" s="1"/>
  <c r="AJ181" i="1"/>
  <c r="AK181" i="1"/>
  <c r="AL181" i="1"/>
  <c r="AO181" i="1"/>
  <c r="AP181" i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AL182" i="1"/>
  <c r="AO182" i="1"/>
  <c r="AP182" i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AL183" i="1"/>
  <c r="AO183" i="1"/>
  <c r="AP183" i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AL184" i="1"/>
  <c r="AO184" i="1"/>
  <c r="AP184" i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E183" i="12"/>
  <c r="U185" i="1"/>
  <c r="AI185" i="1"/>
  <c r="BB185" i="1" s="1"/>
  <c r="AJ185" i="1"/>
  <c r="AK185" i="1"/>
  <c r="AL185" i="1"/>
  <c r="AO185" i="1"/>
  <c r="AP185" i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AL186" i="1"/>
  <c r="AO186" i="1"/>
  <c r="AP186" i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AL187" i="1"/>
  <c r="AO187" i="1"/>
  <c r="AP187" i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AL188" i="1"/>
  <c r="AO188" i="1"/>
  <c r="AP188" i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AL189" i="1"/>
  <c r="AO189" i="1"/>
  <c r="AP189" i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E188" i="12"/>
  <c r="U190" i="1"/>
  <c r="AI190" i="1"/>
  <c r="BB190" i="1" s="1"/>
  <c r="AJ190" i="1"/>
  <c r="AK190" i="1"/>
  <c r="AL190" i="1"/>
  <c r="AO190" i="1"/>
  <c r="AP190" i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AL191" i="1"/>
  <c r="AO191" i="1"/>
  <c r="AP191" i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AL192" i="1"/>
  <c r="AO192" i="1"/>
  <c r="AP192" i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AL193" i="1"/>
  <c r="AO193" i="1"/>
  <c r="AP193" i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AL194" i="1"/>
  <c r="AO194" i="1"/>
  <c r="AP194" i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AL195" i="1"/>
  <c r="AO195" i="1"/>
  <c r="AP195" i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AL196" i="1"/>
  <c r="AO196" i="1"/>
  <c r="AP196" i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AL197" i="1"/>
  <c r="AO197" i="1"/>
  <c r="AP197" i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AL198" i="1"/>
  <c r="AO198" i="1"/>
  <c r="AP198" i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AL199" i="1"/>
  <c r="AO199" i="1"/>
  <c r="AP199" i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AL200" i="1"/>
  <c r="AO200" i="1"/>
  <c r="AP200" i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AL201" i="1"/>
  <c r="AO201" i="1"/>
  <c r="AP201" i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AL202" i="1"/>
  <c r="AO202" i="1"/>
  <c r="AP202" i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AL203" i="1"/>
  <c r="AO203" i="1"/>
  <c r="AP203" i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AL204" i="1"/>
  <c r="AO204" i="1"/>
  <c r="AP204" i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AL205" i="1"/>
  <c r="AO205" i="1"/>
  <c r="AP205" i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AL206" i="1"/>
  <c r="AO206" i="1"/>
  <c r="AP206" i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AL207" i="1"/>
  <c r="AO207" i="1"/>
  <c r="AP207" i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AL208" i="1"/>
  <c r="AO208" i="1"/>
  <c r="AP208" i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E207" i="12"/>
  <c r="U209" i="1"/>
  <c r="AI209" i="1"/>
  <c r="BB209" i="1" s="1"/>
  <c r="AJ209" i="1"/>
  <c r="AK209" i="1"/>
  <c r="AL209" i="1"/>
  <c r="AO209" i="1"/>
  <c r="AP209" i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AL210" i="1"/>
  <c r="AO210" i="1"/>
  <c r="AP210" i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AL211" i="1"/>
  <c r="AO211" i="1"/>
  <c r="AP211" i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AL213" i="1"/>
  <c r="AO213" i="1"/>
  <c r="AP213" i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E212" i="12"/>
  <c r="U214" i="1"/>
  <c r="AI214" i="1"/>
  <c r="BB214" i="1" s="1"/>
  <c r="AJ214" i="1"/>
  <c r="AK214" i="1"/>
  <c r="AL214" i="1"/>
  <c r="AO214" i="1"/>
  <c r="AP214" i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AL221" i="1"/>
  <c r="AO221" i="1"/>
  <c r="AP221" i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R226" i="1"/>
  <c r="U226" i="1"/>
  <c r="AI226" i="1"/>
  <c r="BB226" i="1" s="1"/>
  <c r="AJ226" i="1"/>
  <c r="AK226" i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AL231" i="1"/>
  <c r="AO231" i="1"/>
  <c r="AP231" i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AL233" i="1"/>
  <c r="AO233" i="1"/>
  <c r="AP233" i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R234" i="1"/>
  <c r="U234" i="1"/>
  <c r="AI234" i="1"/>
  <c r="BB234" i="1" s="1"/>
  <c r="AJ234" i="1"/>
  <c r="AK234" i="1"/>
  <c r="AL234" i="1"/>
  <c r="AO234" i="1"/>
  <c r="AP234" i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R237" i="1"/>
  <c r="U237" i="1"/>
  <c r="AI237" i="1"/>
  <c r="BB237" i="1" s="1"/>
  <c r="AJ237" i="1"/>
  <c r="AK237" i="1"/>
  <c r="AL237" i="1"/>
  <c r="AO237" i="1"/>
  <c r="AP237" i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AQ242" i="1"/>
  <c r="AY242" i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R250" i="1"/>
  <c r="U250" i="1"/>
  <c r="AI250" i="1"/>
  <c r="BB250" i="1" s="1"/>
  <c r="AJ250" i="1"/>
  <c r="AK250" i="1"/>
  <c r="AL250" i="1"/>
  <c r="AO250" i="1"/>
  <c r="AP250" i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R257" i="1"/>
  <c r="U257" i="1"/>
  <c r="AI257" i="1"/>
  <c r="BB257" i="1" s="1"/>
  <c r="AJ257" i="1"/>
  <c r="AK257" i="1"/>
  <c r="K252" i="11" s="1"/>
  <c r="AL257" i="1"/>
  <c r="AO257" i="1"/>
  <c r="AP257" i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E263" i="12"/>
  <c r="U265" i="1"/>
  <c r="AI265" i="1"/>
  <c r="BB265" i="1" s="1"/>
  <c r="AJ265" i="1"/>
  <c r="AK265" i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AL268" i="1"/>
  <c r="AO268" i="1"/>
  <c r="AP268" i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AL279" i="1"/>
  <c r="AO279" i="1"/>
  <c r="AP279" i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AL286" i="1"/>
  <c r="AO286" i="1"/>
  <c r="AP286" i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E287" i="12"/>
  <c r="U289" i="1"/>
  <c r="AI289" i="1"/>
  <c r="BB289" i="1" s="1"/>
  <c r="AJ289" i="1"/>
  <c r="AK289" i="1"/>
  <c r="AL289" i="1"/>
  <c r="AO289" i="1"/>
  <c r="AP289" i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AL291" i="1"/>
  <c r="AO291" i="1"/>
  <c r="AP291" i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AL293" i="1"/>
  <c r="AO293" i="1"/>
  <c r="AP293" i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AL296" i="1"/>
  <c r="AO296" i="1"/>
  <c r="AP296" i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AQ297" i="1"/>
  <c r="AY297" i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D296" i="12"/>
  <c r="E296" i="12"/>
  <c r="U298" i="1"/>
  <c r="AI298" i="1"/>
  <c r="BB298" i="1" s="1"/>
  <c r="AJ298" i="1"/>
  <c r="AK298" i="1"/>
  <c r="AL298" i="1"/>
  <c r="AO298" i="1"/>
  <c r="AP298" i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AL299" i="1"/>
  <c r="AO299" i="1"/>
  <c r="AP299" i="1"/>
  <c r="AQ299" i="1"/>
  <c r="AY299" i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U101" i="1"/>
  <c r="AI101" i="1"/>
  <c r="BB101" i="1" s="1"/>
  <c r="AJ101" i="1"/>
  <c r="AK101" i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E100" i="12"/>
  <c r="U102" i="1"/>
  <c r="AI102" i="1"/>
  <c r="BB102" i="1" s="1"/>
  <c r="AJ102" i="1"/>
  <c r="AK102" i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U104" i="1"/>
  <c r="AI104" i="1"/>
  <c r="BB104" i="1" s="1"/>
  <c r="AJ104" i="1"/>
  <c r="AK104" i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E103" i="12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D105" i="12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N108" i="1" a="1"/>
  <c r="N108" i="1" s="1"/>
  <c r="AN108" i="1" s="1"/>
  <c r="R108" i="1"/>
  <c r="E106" i="12"/>
  <c r="U108" i="1"/>
  <c r="AI108" i="1"/>
  <c r="BB108" i="1" s="1"/>
  <c r="AJ108" i="1"/>
  <c r="AK108" i="1"/>
  <c r="K110" i="11" s="1"/>
  <c r="AL108" i="1"/>
  <c r="AO108" i="1"/>
  <c r="AP108" i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U109" i="1"/>
  <c r="AI109" i="1"/>
  <c r="BB109" i="1" s="1"/>
  <c r="AJ109" i="1"/>
  <c r="AK109" i="1"/>
  <c r="K111" i="11" s="1"/>
  <c r="AL109" i="1"/>
  <c r="AO109" i="1"/>
  <c r="AP109" i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E109" i="12"/>
  <c r="U111" i="1"/>
  <c r="AI111" i="1"/>
  <c r="BB111" i="1" s="1"/>
  <c r="AJ111" i="1"/>
  <c r="AK111" i="1"/>
  <c r="K113" i="11" s="1"/>
  <c r="AL111" i="1"/>
  <c r="AO111" i="1"/>
  <c r="AP111" i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E112" i="12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E115" i="12"/>
  <c r="U117" i="1"/>
  <c r="AI117" i="1"/>
  <c r="BB117" i="1" s="1"/>
  <c r="AJ117" i="1"/>
  <c r="AK117" i="1"/>
  <c r="K119" i="11" s="1"/>
  <c r="AL117" i="1"/>
  <c r="AO117" i="1"/>
  <c r="AP117" i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E118" i="12"/>
  <c r="U120" i="1"/>
  <c r="AI120" i="1"/>
  <c r="BB120" i="1" s="1"/>
  <c r="AJ120" i="1"/>
  <c r="AK120" i="1"/>
  <c r="K122" i="11" s="1"/>
  <c r="AL120" i="1"/>
  <c r="AO120" i="1"/>
  <c r="AP120" i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D121" i="12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E122" i="12"/>
  <c r="U124" i="1"/>
  <c r="AI124" i="1"/>
  <c r="BB124" i="1" s="1"/>
  <c r="AJ124" i="1"/>
  <c r="AK124" i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D124" i="12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E125" i="12"/>
  <c r="U127" i="1"/>
  <c r="AI127" i="1"/>
  <c r="BB127" i="1" s="1"/>
  <c r="AJ127" i="1"/>
  <c r="AK127" i="1"/>
  <c r="K129" i="11" s="1"/>
  <c r="AL127" i="1"/>
  <c r="AO127" i="1"/>
  <c r="AP127" i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D127" i="12"/>
  <c r="U129" i="1"/>
  <c r="AI129" i="1"/>
  <c r="BB129" i="1" s="1"/>
  <c r="AJ129" i="1"/>
  <c r="AK129" i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E128" i="12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E131" i="12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D133" i="12"/>
  <c r="E133" i="12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D134" i="12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D135" i="12"/>
  <c r="E135" i="12"/>
  <c r="U137" i="1"/>
  <c r="AI137" i="1"/>
  <c r="BB137" i="1" s="1"/>
  <c r="AJ137" i="1"/>
  <c r="AK137" i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D136" i="12"/>
  <c r="E136" i="12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D137" i="12"/>
  <c r="E137" i="12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D138" i="12"/>
  <c r="E138" i="12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D139" i="12"/>
  <c r="E139" i="12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D140" i="12"/>
  <c r="E140" i="12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E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D142" i="12"/>
  <c r="E142" i="12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D143" i="12"/>
  <c r="E143" i="12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D144" i="12"/>
  <c r="E144" i="12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E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D146" i="12"/>
  <c r="E146" i="12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E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D148" i="12"/>
  <c r="E148" i="12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D149" i="12"/>
  <c r="E149" i="12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D150" i="12"/>
  <c r="E150" i="12"/>
  <c r="U152" i="1"/>
  <c r="AI152" i="1"/>
  <c r="BB152" i="1" s="1"/>
  <c r="AJ152" i="1"/>
  <c r="AK152" i="1"/>
  <c r="K154" i="11" s="1"/>
  <c r="AL152" i="1"/>
  <c r="AO152" i="1"/>
  <c r="AP152" i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D151" i="12"/>
  <c r="E151" i="12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D152" i="12"/>
  <c r="E152" i="12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E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D154" i="12"/>
  <c r="E154" i="12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D155" i="12"/>
  <c r="E155" i="12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D156" i="12"/>
  <c r="E156" i="12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D157" i="12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D158" i="12"/>
  <c r="E158" i="12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D159" i="12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D160" i="12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D161" i="12"/>
  <c r="E161" i="12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D5" i="12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F7" i="1"/>
  <c r="BR7" i="1"/>
  <c r="BS7" i="1"/>
  <c r="BT7" i="1"/>
  <c r="A8" i="1"/>
  <c r="C8" i="1"/>
  <c r="G8" i="1"/>
  <c r="AM8" i="1"/>
  <c r="AN8" i="1"/>
  <c r="R8" i="1"/>
  <c r="D6" i="12"/>
  <c r="E6" i="12"/>
  <c r="U8" i="1"/>
  <c r="AI8" i="1"/>
  <c r="BB8" i="1" s="1"/>
  <c r="AK8" i="1"/>
  <c r="K10" i="11" s="1"/>
  <c r="AL8" i="1"/>
  <c r="AO8" i="1"/>
  <c r="AP8" i="1"/>
  <c r="M10" i="11" s="1"/>
  <c r="AQ8" i="1"/>
  <c r="AY8" i="1"/>
  <c r="BF8" i="1"/>
  <c r="BR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E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D11" i="12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D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F14" i="1"/>
  <c r="BR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F15" i="1"/>
  <c r="BR15" i="1"/>
  <c r="BS15" i="1"/>
  <c r="BT15" i="1"/>
  <c r="A16" i="1"/>
  <c r="C16" i="1"/>
  <c r="G16" i="1"/>
  <c r="R16" i="1"/>
  <c r="D14" i="12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D15" i="12"/>
  <c r="E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F17" i="1"/>
  <c r="BR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F18" i="1"/>
  <c r="BR18" i="1"/>
  <c r="BS18" i="1"/>
  <c r="BT18" i="1"/>
  <c r="A19" i="1"/>
  <c r="C19" i="1"/>
  <c r="G19" i="1"/>
  <c r="R19" i="1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F19" i="1"/>
  <c r="BR19" i="1"/>
  <c r="BS19" i="1"/>
  <c r="BT19" i="1"/>
  <c r="A20" i="1"/>
  <c r="C20" i="1"/>
  <c r="G20" i="1"/>
  <c r="AM20" i="1"/>
  <c r="R20" i="1"/>
  <c r="D18" i="12"/>
  <c r="E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F20" i="1"/>
  <c r="BR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F21" i="1"/>
  <c r="BR21" i="1"/>
  <c r="BS21" i="1"/>
  <c r="BT21" i="1"/>
  <c r="A22" i="1"/>
  <c r="C22" i="1"/>
  <c r="G22" i="1"/>
  <c r="G24" i="11"/>
  <c r="R22" i="1"/>
  <c r="D20" i="12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F22" i="1"/>
  <c r="BR22" i="1"/>
  <c r="BS22" i="1"/>
  <c r="BT22" i="1"/>
  <c r="A23" i="1"/>
  <c r="C23" i="1"/>
  <c r="G23" i="1"/>
  <c r="R23" i="1"/>
  <c r="D21" i="12"/>
  <c r="U23" i="1"/>
  <c r="AI23" i="1"/>
  <c r="BB23" i="1" s="1"/>
  <c r="AK23" i="1"/>
  <c r="K25" i="11" s="1"/>
  <c r="AL23" i="1"/>
  <c r="BE23" i="1"/>
  <c r="M25" i="11"/>
  <c r="AQ23" i="1"/>
  <c r="AY23" i="1"/>
  <c r="BF23" i="1"/>
  <c r="BR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D23" i="12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F25" i="1"/>
  <c r="BR25" i="1"/>
  <c r="BS25" i="1"/>
  <c r="BT25" i="1"/>
  <c r="A26" i="1"/>
  <c r="C26" i="1"/>
  <c r="G26" i="1"/>
  <c r="AM26" i="1"/>
  <c r="AN26" i="1"/>
  <c r="R26" i="1"/>
  <c r="D24" i="12"/>
  <c r="E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F26" i="1"/>
  <c r="BR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F27" i="1"/>
  <c r="BR27" i="1"/>
  <c r="BS27" i="1"/>
  <c r="BT27" i="1"/>
  <c r="A28" i="1"/>
  <c r="C28" i="1"/>
  <c r="G28" i="1"/>
  <c r="G30" i="11"/>
  <c r="AN28" i="1"/>
  <c r="R28" i="1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E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E31" i="12"/>
  <c r="U33" i="1"/>
  <c r="AI33" i="1"/>
  <c r="BB33" i="1" s="1"/>
  <c r="AJ33" i="1"/>
  <c r="AK33" i="1"/>
  <c r="K35" i="11" s="1"/>
  <c r="AL33" i="1"/>
  <c r="AO33" i="1"/>
  <c r="AP33" i="1"/>
  <c r="M35" i="11" s="1"/>
  <c r="AQ33" i="1"/>
  <c r="AY33" i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D32" i="12"/>
  <c r="U34" i="1"/>
  <c r="AI34" i="1"/>
  <c r="BB34" i="1" s="1"/>
  <c r="AJ34" i="1"/>
  <c r="AK34" i="1"/>
  <c r="K36" i="11" s="1"/>
  <c r="AL34" i="1"/>
  <c r="AO34" i="1"/>
  <c r="AP34" i="1"/>
  <c r="M36" i="11" s="1"/>
  <c r="AQ34" i="1"/>
  <c r="AY34" i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D33" i="12"/>
  <c r="U35" i="1"/>
  <c r="AI35" i="1"/>
  <c r="BB35" i="1" s="1"/>
  <c r="AJ35" i="1"/>
  <c r="AK35" i="1"/>
  <c r="K37" i="11" s="1"/>
  <c r="AL35" i="1"/>
  <c r="AO35" i="1"/>
  <c r="AP35" i="1"/>
  <c r="M37" i="11" s="1"/>
  <c r="AQ35" i="1"/>
  <c r="AY35" i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D34" i="12"/>
  <c r="E34" i="12"/>
  <c r="U36" i="1"/>
  <c r="AI36" i="1"/>
  <c r="BB36" i="1" s="1"/>
  <c r="AJ36" i="1"/>
  <c r="AK36" i="1"/>
  <c r="K38" i="11" s="1"/>
  <c r="AL36" i="1"/>
  <c r="AO36" i="1"/>
  <c r="AP36" i="1"/>
  <c r="M38" i="11" s="1"/>
  <c r="AQ36" i="1"/>
  <c r="AY36" i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D35" i="12"/>
  <c r="U37" i="1"/>
  <c r="AI37" i="1"/>
  <c r="BB37" i="1" s="1"/>
  <c r="AJ37" i="1"/>
  <c r="AK37" i="1"/>
  <c r="K39" i="11" s="1"/>
  <c r="AL37" i="1"/>
  <c r="AO37" i="1"/>
  <c r="AP37" i="1"/>
  <c r="M39" i="11" s="1"/>
  <c r="AQ37" i="1"/>
  <c r="AY37" i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D36" i="12"/>
  <c r="E36" i="12"/>
  <c r="U38" i="1"/>
  <c r="AI38" i="1"/>
  <c r="BB38" i="1" s="1"/>
  <c r="AJ38" i="1"/>
  <c r="AK38" i="1"/>
  <c r="K40" i="11" s="1"/>
  <c r="AL38" i="1"/>
  <c r="AO38" i="1"/>
  <c r="AP38" i="1"/>
  <c r="M40" i="11" s="1"/>
  <c r="AQ38" i="1"/>
  <c r="AY38" i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E37" i="12"/>
  <c r="U39" i="1"/>
  <c r="AI39" i="1"/>
  <c r="BB39" i="1" s="1"/>
  <c r="AJ39" i="1"/>
  <c r="AK39" i="1"/>
  <c r="K41" i="11" s="1"/>
  <c r="AL39" i="1"/>
  <c r="AO39" i="1"/>
  <c r="AP39" i="1"/>
  <c r="M41" i="11" s="1"/>
  <c r="AQ39" i="1"/>
  <c r="AY39" i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E38" i="12"/>
  <c r="U40" i="1"/>
  <c r="AI40" i="1"/>
  <c r="BB40" i="1" s="1"/>
  <c r="AJ40" i="1"/>
  <c r="AK40" i="1"/>
  <c r="K42" i="11" s="1"/>
  <c r="AL40" i="1"/>
  <c r="AO40" i="1"/>
  <c r="AP40" i="1"/>
  <c r="M42" i="11" s="1"/>
  <c r="AQ40" i="1"/>
  <c r="AY40" i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D39" i="12"/>
  <c r="E39" i="12"/>
  <c r="U41" i="1"/>
  <c r="AI41" i="1"/>
  <c r="BB41" i="1" s="1"/>
  <c r="AJ41" i="1"/>
  <c r="AK41" i="1"/>
  <c r="K43" i="11" s="1"/>
  <c r="AL41" i="1"/>
  <c r="AO41" i="1"/>
  <c r="AP41" i="1"/>
  <c r="M43" i="11" s="1"/>
  <c r="AQ41" i="1"/>
  <c r="AY41" i="1"/>
  <c r="BF41" i="1"/>
  <c r="BR41" i="1"/>
  <c r="BS41" i="1"/>
  <c r="BT41" i="1"/>
  <c r="A42" i="1"/>
  <c r="C42" i="1"/>
  <c r="G42" i="1"/>
  <c r="M42" i="1" a="1"/>
  <c r="M42" i="1" s="1"/>
  <c r="AM42" i="1" s="1"/>
  <c r="N42" i="1" a="1"/>
  <c r="N42" i="1" s="1"/>
  <c r="AN42" i="1" s="1"/>
  <c r="R42" i="1"/>
  <c r="D40" i="12"/>
  <c r="E40" i="12"/>
  <c r="U42" i="1"/>
  <c r="AI42" i="1"/>
  <c r="BB42" i="1" s="1"/>
  <c r="AJ42" i="1"/>
  <c r="AK42" i="1"/>
  <c r="K44" i="11" s="1"/>
  <c r="AL42" i="1"/>
  <c r="AO42" i="1"/>
  <c r="AP42" i="1"/>
  <c r="M44" i="11" s="1"/>
  <c r="AQ42" i="1"/>
  <c r="AY42" i="1"/>
  <c r="BF42" i="1"/>
  <c r="BR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E41" i="12"/>
  <c r="U43" i="1"/>
  <c r="AI43" i="1"/>
  <c r="BB43" i="1" s="1"/>
  <c r="AJ43" i="1"/>
  <c r="AK43" i="1"/>
  <c r="K45" i="11" s="1"/>
  <c r="AL43" i="1"/>
  <c r="AO43" i="1"/>
  <c r="AP43" i="1"/>
  <c r="M45" i="11" s="1"/>
  <c r="AQ43" i="1"/>
  <c r="AY43" i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D43" i="12"/>
  <c r="E43" i="12"/>
  <c r="U45" i="1"/>
  <c r="AI45" i="1"/>
  <c r="BB45" i="1" s="1"/>
  <c r="AJ45" i="1"/>
  <c r="AK45" i="1"/>
  <c r="K47" i="11" s="1"/>
  <c r="AL45" i="1"/>
  <c r="AO45" i="1"/>
  <c r="AP45" i="1"/>
  <c r="M47" i="11" s="1"/>
  <c r="AQ45" i="1"/>
  <c r="AY45" i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D44" i="12"/>
  <c r="E44" i="12"/>
  <c r="U46" i="1"/>
  <c r="AI46" i="1"/>
  <c r="BB46" i="1" s="1"/>
  <c r="AJ46" i="1"/>
  <c r="AK46" i="1"/>
  <c r="K48" i="11" s="1"/>
  <c r="AL46" i="1"/>
  <c r="AO46" i="1"/>
  <c r="AP46" i="1"/>
  <c r="M48" i="11" s="1"/>
  <c r="AQ46" i="1"/>
  <c r="AY46" i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D45" i="12"/>
  <c r="E45" i="12"/>
  <c r="U47" i="1"/>
  <c r="AI47" i="1"/>
  <c r="BB47" i="1" s="1"/>
  <c r="AJ47" i="1"/>
  <c r="AK47" i="1"/>
  <c r="K49" i="11" s="1"/>
  <c r="AL47" i="1"/>
  <c r="AO47" i="1"/>
  <c r="AP47" i="1"/>
  <c r="M49" i="11" s="1"/>
  <c r="AQ47" i="1"/>
  <c r="AY47" i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D46" i="12"/>
  <c r="E46" i="12"/>
  <c r="U48" i="1"/>
  <c r="AI48" i="1"/>
  <c r="BB48" i="1" s="1"/>
  <c r="AJ48" i="1"/>
  <c r="AK48" i="1"/>
  <c r="K50" i="11" s="1"/>
  <c r="AL48" i="1"/>
  <c r="AO48" i="1"/>
  <c r="AP48" i="1"/>
  <c r="M50" i="11" s="1"/>
  <c r="AQ48" i="1"/>
  <c r="AY48" i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D47" i="12"/>
  <c r="U49" i="1"/>
  <c r="AI49" i="1"/>
  <c r="BB49" i="1" s="1"/>
  <c r="AJ49" i="1"/>
  <c r="AK49" i="1"/>
  <c r="K51" i="11" s="1"/>
  <c r="AL49" i="1"/>
  <c r="AO49" i="1"/>
  <c r="AP49" i="1"/>
  <c r="M51" i="11" s="1"/>
  <c r="AQ49" i="1"/>
  <c r="AY49" i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D48" i="12"/>
  <c r="U50" i="1"/>
  <c r="AI50" i="1"/>
  <c r="BB50" i="1" s="1"/>
  <c r="AJ50" i="1"/>
  <c r="AK50" i="1"/>
  <c r="K52" i="11" s="1"/>
  <c r="AL50" i="1"/>
  <c r="AO50" i="1"/>
  <c r="AP50" i="1"/>
  <c r="M52" i="11" s="1"/>
  <c r="AQ50" i="1"/>
  <c r="AY50" i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D49" i="12"/>
  <c r="E49" i="12"/>
  <c r="U51" i="1"/>
  <c r="AI51" i="1"/>
  <c r="BB51" i="1" s="1"/>
  <c r="AJ51" i="1"/>
  <c r="AK51" i="1"/>
  <c r="K53" i="11" s="1"/>
  <c r="AL51" i="1"/>
  <c r="AO51" i="1"/>
  <c r="AP51" i="1"/>
  <c r="M53" i="11" s="1"/>
  <c r="AQ51" i="1"/>
  <c r="AY51" i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D50" i="12"/>
  <c r="U52" i="1"/>
  <c r="AI52" i="1"/>
  <c r="BB52" i="1" s="1"/>
  <c r="AJ52" i="1"/>
  <c r="AK52" i="1"/>
  <c r="K54" i="11" s="1"/>
  <c r="AL52" i="1"/>
  <c r="AO52" i="1"/>
  <c r="AP52" i="1"/>
  <c r="M54" i="11" s="1"/>
  <c r="AQ52" i="1"/>
  <c r="AY52" i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D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D52" i="12"/>
  <c r="E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D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D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D55" i="12"/>
  <c r="E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D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D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D58" i="12"/>
  <c r="E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D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D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D61" i="12"/>
  <c r="E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D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D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D64" i="12"/>
  <c r="E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D66" i="12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D67" i="12"/>
  <c r="E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D69" i="12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D73" i="12"/>
  <c r="E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D74" i="12"/>
  <c r="E74" i="12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D75" i="12"/>
  <c r="E75" i="12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D76" i="12"/>
  <c r="E76" i="12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D77" i="12"/>
  <c r="E77" i="12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D78" i="12"/>
  <c r="E78" i="12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D79" i="12"/>
  <c r="E79" i="12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D80" i="12"/>
  <c r="E80" i="12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D81" i="12"/>
  <c r="E81" i="12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D82" i="12"/>
  <c r="E82" i="12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D83" i="12"/>
  <c r="E83" i="12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D84" i="12"/>
  <c r="E84" i="12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D85" i="12"/>
  <c r="E85" i="12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D86" i="12"/>
  <c r="E86" i="12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D87" i="12"/>
  <c r="E87" i="12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D88" i="12"/>
  <c r="E88" i="12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D89" i="12"/>
  <c r="E89" i="12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D90" i="12"/>
  <c r="E90" i="12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D91" i="12"/>
  <c r="E91" i="12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D92" i="12"/>
  <c r="E92" i="12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D93" i="12"/>
  <c r="E93" i="12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D94" i="12"/>
  <c r="E94" i="12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D95" i="12"/>
  <c r="E95" i="12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D96" i="12"/>
  <c r="E96" i="12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D97" i="12"/>
  <c r="E97" i="12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D98" i="12"/>
  <c r="E98" i="12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11" i="12"/>
  <c r="L327" i="12"/>
  <c r="K326" i="12"/>
  <c r="K329" i="12"/>
  <c r="K301" i="12"/>
  <c r="L299" i="12"/>
  <c r="K297" i="12"/>
  <c r="K295" i="12"/>
  <c r="L288" i="12"/>
  <c r="L284" i="12"/>
  <c r="K272" i="12"/>
  <c r="L272" i="12"/>
  <c r="L269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D284" i="12"/>
  <c r="E282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7" i="12"/>
  <c r="D114" i="12"/>
  <c r="D112" i="12"/>
  <c r="D108" i="12"/>
  <c r="D107" i="12"/>
  <c r="D103" i="12"/>
  <c r="D102" i="12"/>
  <c r="D101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274" i="12"/>
  <c r="L254" i="12"/>
  <c r="L251" i="12"/>
  <c r="L227" i="12"/>
  <c r="L217" i="12"/>
  <c r="L211" i="12"/>
  <c r="L205" i="12"/>
  <c r="L198" i="12"/>
  <c r="L195" i="12"/>
  <c r="L193" i="12"/>
  <c r="L163" i="12"/>
  <c r="L7" i="12"/>
  <c r="K387" i="12"/>
  <c r="K383" i="12"/>
  <c r="K380" i="12"/>
  <c r="K378" i="12"/>
  <c r="L242" i="12"/>
  <c r="K103" i="11"/>
  <c r="K104" i="11"/>
  <c r="K106" i="11"/>
  <c r="M110" i="11"/>
  <c r="M111" i="11"/>
  <c r="K112" i="11"/>
  <c r="M113" i="11"/>
  <c r="K115" i="11"/>
  <c r="K118" i="11"/>
  <c r="M119" i="11"/>
  <c r="K120" i="11"/>
  <c r="M121" i="11"/>
  <c r="M122" i="11"/>
  <c r="M124" i="11"/>
  <c r="K126" i="11"/>
  <c r="M127" i="11"/>
  <c r="M129" i="11"/>
  <c r="M130" i="11"/>
  <c r="K131" i="11"/>
  <c r="M133" i="11"/>
  <c r="K136" i="11"/>
  <c r="K139" i="11"/>
  <c r="M15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40" i="11"/>
  <c r="K241" i="11"/>
  <c r="M242" i="11"/>
  <c r="M243" i="11"/>
  <c r="K245" i="11"/>
  <c r="M245" i="11"/>
  <c r="K247" i="11"/>
  <c r="K248" i="11"/>
  <c r="M249" i="11"/>
  <c r="K250" i="11"/>
  <c r="M252" i="11"/>
  <c r="K254" i="11"/>
  <c r="M256" i="11"/>
  <c r="K258" i="11"/>
  <c r="K260" i="11"/>
  <c r="K261" i="11"/>
  <c r="K263" i="11"/>
  <c r="M263" i="11"/>
  <c r="K264" i="11"/>
  <c r="M264" i="11"/>
  <c r="K269" i="11"/>
  <c r="M272" i="11"/>
  <c r="K274" i="11"/>
  <c r="M274" i="11"/>
  <c r="K275" i="11"/>
  <c r="M275" i="11"/>
  <c r="K276" i="11"/>
  <c r="M278" i="11"/>
  <c r="K281" i="11"/>
  <c r="M281" i="11"/>
  <c r="K284" i="11"/>
  <c r="M284" i="11"/>
  <c r="K286" i="11"/>
  <c r="M286" i="11"/>
  <c r="K288" i="11"/>
  <c r="M288" i="11"/>
  <c r="M289" i="11"/>
  <c r="K291" i="11"/>
  <c r="M291" i="11"/>
  <c r="M292" i="11"/>
  <c r="K293" i="11"/>
  <c r="M293" i="11"/>
  <c r="K294" i="11"/>
  <c r="M294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39" i="12"/>
  <c r="S281" i="12"/>
  <c r="S47" i="12"/>
  <c r="S48" i="12"/>
  <c r="S46" i="12"/>
  <c r="S43" i="12"/>
  <c r="S50" i="12"/>
  <c r="S4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04" i="11" l="1"/>
  <c r="K100" i="12"/>
  <c r="G128" i="11"/>
  <c r="AJ32" i="1"/>
  <c r="G281" i="11"/>
  <c r="K262" i="12"/>
  <c r="AJ31" i="1"/>
  <c r="AN337" i="1"/>
  <c r="L335" i="12"/>
  <c r="K99" i="12"/>
  <c r="AM108" i="1"/>
  <c r="K106" i="12"/>
  <c r="AM298" i="1"/>
  <c r="K296" i="12"/>
  <c r="AM271" i="1"/>
  <c r="K269" i="12"/>
  <c r="L229" i="12"/>
  <c r="L257" i="12"/>
  <c r="L249" i="12"/>
  <c r="L270" i="12"/>
  <c r="L281" i="12"/>
  <c r="K293" i="12"/>
  <c r="K290" i="12"/>
  <c r="L280" i="12"/>
  <c r="L261" i="12"/>
  <c r="K248" i="12"/>
  <c r="K240" i="12"/>
  <c r="L236" i="12"/>
  <c r="L234" i="12"/>
  <c r="AM308" i="1"/>
  <c r="K306" i="12"/>
  <c r="AM289" i="1"/>
  <c r="K287" i="12"/>
  <c r="AN281" i="1"/>
  <c r="AN275" i="1"/>
  <c r="L273" i="12"/>
  <c r="AN273" i="1"/>
  <c r="L271" i="12"/>
  <c r="AN262" i="1"/>
  <c r="L260" i="12"/>
  <c r="AN257" i="1"/>
  <c r="L255" i="12"/>
  <c r="AN250" i="1"/>
  <c r="L248" i="12"/>
  <c r="AN247" i="1"/>
  <c r="L245" i="12"/>
  <c r="AM300" i="1"/>
  <c r="K298" i="12"/>
  <c r="AM283" i="1"/>
  <c r="K281" i="12"/>
  <c r="AM265" i="1"/>
  <c r="K263" i="12"/>
  <c r="AM243" i="1"/>
  <c r="K241" i="12"/>
  <c r="AM240" i="1"/>
  <c r="K238" i="12"/>
  <c r="AN237" i="1"/>
  <c r="L235" i="12"/>
  <c r="AN234" i="1"/>
  <c r="L232" i="12"/>
  <c r="AN226" i="1"/>
  <c r="L224" i="12"/>
  <c r="AN222" i="1"/>
  <c r="L220" i="12"/>
  <c r="L239" i="12"/>
  <c r="L215" i="12"/>
  <c r="AN319" i="1"/>
  <c r="L317" i="12"/>
  <c r="L314" i="12"/>
  <c r="AN316" i="1"/>
  <c r="AM312" i="1"/>
  <c r="K310" i="12"/>
  <c r="AN310" i="1"/>
  <c r="L308" i="12"/>
  <c r="AM305" i="1"/>
  <c r="K303" i="12"/>
  <c r="AN309" i="1"/>
  <c r="L307" i="12"/>
  <c r="AN306" i="1"/>
  <c r="L304" i="12"/>
  <c r="K307" i="12"/>
  <c r="AM309" i="1"/>
  <c r="AN304" i="1"/>
  <c r="L302" i="12"/>
  <c r="G278" i="11"/>
  <c r="G109" i="11"/>
  <c r="F278" i="13"/>
  <c r="L252" i="12"/>
  <c r="L256" i="12"/>
  <c r="K270" i="12"/>
  <c r="K273" i="12"/>
  <c r="L282" i="12"/>
  <c r="K276" i="12"/>
  <c r="L290" i="12"/>
  <c r="K284" i="12"/>
  <c r="K280" i="12"/>
  <c r="L278" i="12"/>
  <c r="L268" i="12"/>
  <c r="K266" i="12"/>
  <c r="K264" i="12"/>
  <c r="L262" i="12"/>
  <c r="K261" i="12"/>
  <c r="K138" i="12"/>
  <c r="K105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N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L56" i="11"/>
  <c r="N81" i="11"/>
  <c r="L75" i="11"/>
  <c r="N39" i="11"/>
  <c r="L305" i="11"/>
  <c r="L279" i="11"/>
  <c r="N31" i="11"/>
  <c r="L64" i="11"/>
  <c r="N62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<sst xmlns="http://schemas.openxmlformats.org/spreadsheetml/2006/main" count="4435" uniqueCount="1176">
  <si>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</si>
  <si>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</si>
  <si>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</si>
  <si>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</si>
  <si>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</si>
  <si>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</si>
  <si>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</si>
  <si>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</si>
  <si>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</si>
  <si>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</si>
  <si>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</si>
  <si>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</si>
  <si>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</si>
  <si>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</si>
  <si>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</si>
  <si>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</si>
  <si>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</si>
  <si>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</si>
  <si>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</si>
  <si>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</si>
  <si>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</si>
  <si>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</si>
  <si>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</si>
  <si>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</si>
  <si>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</si>
  <si>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</si>
  <si>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</si>
  <si>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</si>
  <si>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</si>
  <si>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</si>
  <si>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</si>
  <si>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</si>
  <si>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</si>
  <si>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</si>
  <si>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</si>
  <si>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</si>
  <si>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</si>
  <si>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</si>
  <si>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</si>
  <si>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</si>
  <si>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</si>
  <si>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</si>
  <si>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</si>
  <si>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</si>
  <si>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</si>
  <si>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</si>
  <si>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</si>
  <si>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</si>
  <si>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</si>
  <si>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</si>
  <si>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</si>
  <si>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</si>
  <si>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</si>
  <si>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</si>
  <si>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</si>
  <si>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</si>
  <si>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</si>
  <si>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</si>
  <si>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</si>
  <si>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</si>
  <si>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</si>
  <si>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</si>
  <si>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</si>
  <si>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</si>
  <si>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</si>
  <si>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</si>
  <si>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</si>
  <si>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</si>
  <si>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</si>
  <si>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</si>
  <si>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</si>
  <si>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</si>
  <si>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</si>
  <si>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</si>
  <si>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</si>
  <si>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</si>
  <si>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</si>
  <si>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</si>
  <si>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</si>
  <si>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</si>
  <si>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</si>
  <si>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</si>
  <si>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</si>
  <si>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</si>
  <si>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</si>
  <si>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</si>
  <si>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</si>
  <si>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</si>
  <si>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</si>
  <si>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</si>
  <si>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</si>
  <si>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</si>
  <si>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</si>
  <si>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</si>
  <si>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</si>
  <si>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</si>
  <si>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</si>
  <si>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</si>
  <si>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</si>
  <si>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</si>
  <si>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</si>
  <si>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</si>
  <si>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</si>
  <si>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</si>
  <si>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</si>
  <si>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</si>
  <si>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</si>
  <si>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</si>
  <si>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</si>
  <si>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</si>
  <si>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</si>
  <si>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</si>
  <si>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</si>
  <si>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</si>
  <si>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</si>
  <si>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</si>
  <si>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</si>
  <si>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</si>
  <si>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</si>
  <si>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</si>
  <si>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</si>
  <si>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</si>
  <si>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</si>
  <si>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</si>
  <si>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</si>
  <si>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</si>
  <si>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</si>
  <si>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</si>
  <si>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</si>
  <si>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</si>
  <si>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</si>
  <si>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</si>
  <si>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</si>
  <si>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</si>
  <si>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</si>
  <si>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</si>
  <si>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</si>
  <si>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</si>
  <si>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</si>
  <si>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</si>
  <si>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</si>
  <si>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</si>
  <si>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</si>
  <si>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</si>
  <si>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</si>
  <si>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</si>
  <si>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</si>
  <si>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</si>
  <si>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</si>
  <si>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</si>
  <si>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</si>
  <si>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</si>
  <si>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</si>
  <si>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</si>
  <si>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</si>
  <si>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</si>
  <si>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</si>
  <si>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</si>
  <si>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</si>
  <si>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</si>
  <si>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</si>
  <si>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</si>
  <si>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</si>
  <si>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</si>
  <si>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</si>
  <si>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</si>
  <si>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</si>
  <si>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</si>
  <si>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</si>
  <si>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</si>
  <si>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</si>
  <si>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</si>
  <si>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</si>
  <si>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</si>
  <si>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</si>
  <si>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</si>
  <si>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</si>
  <si>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</si>
  <si>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</si>
  <si>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</si>
  <si>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</si>
  <si>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</si>
  <si>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</si>
  <si>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</si>
  <si>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</si>
  <si>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</si>
  <si>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</si>
  <si>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</si>
  <si>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</si>
  <si>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</si>
  <si>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</si>
  <si>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</si>
  <si>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</si>
  <si>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</si>
  <si>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</si>
  <si>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</si>
  <si>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</si>
  <si>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</si>
  <si>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</si>
  <si>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</si>
  <si>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</si>
  <si>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</si>
  <si>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</si>
  <si>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</si>
  <si>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</si>
  <si>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</si>
  <si>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</si>
  <si>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</si>
  <si>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</si>
  <si>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</si>
  <si>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</si>
  <si>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</si>
  <si>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</si>
  <si>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</si>
  <si>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</si>
  <si>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</si>
  <si>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</si>
  <si>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</si>
  <si>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</si>
  <si>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</si>
  <si>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</si>
  <si>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</si>
  <si>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</si>
  <si>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</si>
  <si>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</si>
  <si>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</si>
  <si>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</si>
  <si>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</si>
  <si>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</si>
  <si>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</si>
  <si>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</si>
  <si>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</si>
  <si>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</si>
  <si>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</si>
  <si>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</si>
  <si>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</si>
  <si>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</si>
  <si>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</si>
  <si>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</si>
  <si>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</si>
  <si>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</si>
  <si>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</si>
  <si>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</si>
  <si>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</si>
  <si>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</si>
  <si>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</si>
  <si>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</si>
  <si>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</si>
  <si>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</si>
  <si>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</si>
  <si>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</si>
  <si>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</si>
  <si>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</si>
  <si>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</si>
  <si>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</si>
  <si>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</si>
  <si>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</si>
  <si>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</si>
  <si>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</si>
  <si>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</si>
  <si>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</si>
  <si>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</si>
  <si>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</si>
  <si>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</si>
  <si>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</si>
  <si>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</si>
  <si>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</si>
  <si>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</si>
  <si>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</si>
  <si>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</si>
  <si>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</si>
  <si>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</si>
  <si>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</si>
  <si>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</si>
  <si>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</si>
  <si>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</si>
  <si>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</si>
  <si>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</si>
  <si>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</si>
  <si>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</si>
  <si>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</si>
  <si>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</si>
  <si>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</si>
  <si>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</si>
  <si>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</si>
  <si>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</si>
  <si>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</si>
  <si>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</si>
  <si>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</si>
  <si>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</si>
  <si>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</si>
  <si>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</si>
  <si>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</si>
  <si>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</si>
  <si>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</si>
  <si>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</si>
  <si>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</si>
  <si>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</si>
  <si>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</si>
  <si>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</si>
  <si>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</si>
  <si>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</si>
  <si>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</si>
  <si>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</si>
  <si>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</si>
  <si>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</si>
  <si>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</si>
  <si>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</si>
  <si>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</si>
  <si>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</si>
  <si>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</si>
  <si>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</si>
  <si>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</si>
  <si>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</si>
  <si>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</si>
  <si>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</si>
  <si>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</si>
  <si>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</si>
  <si>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</si>
  <si>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</si>
  <si>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</si>
  <si>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</si>
  <si>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</si>
  <si>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</si>
  <si>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</si>
  <si>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</si>
  <si>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</si>
  <si>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</si>
  <si>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</si>
  <si>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</si>
  <si>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</si>
  <si>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</si>
  <si>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</si>
  <si>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</si>
  <si>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</si>
  <si>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</si>
  <si>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</si>
  <si>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</si>
  <si>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</si>
  <si>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</si>
  <si>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</si>
  <si>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</si>
  <si>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</si>
  <si>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</si>
  <si>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</si>
  <si>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</si>
  <si>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</si>
  <si>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</si>
  <si>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</si>
  <si>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</si>
  <si>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</si>
  <si>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</si>
  <si>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</si>
  <si>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</si>
  <si>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</si>
  <si>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</si>
  <si>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</si>
  <si>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</si>
  <si>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</si>
  <si>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</si>
  <si>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</si>
  <si>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</si>
  <si>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</si>
  <si>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</si>
  <si>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</si>
  <si>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</si>
  <si>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</si>
  <si>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</si>
  <si>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</si>
  <si>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</si>
  <si>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</si>
  <si>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</si>
  <si>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</si>
  <si>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</si>
  <si>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</si>
  <si>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</si>
  <si>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</si>
  <si>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</si>
  <si>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</si>
  <si>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</si>
  <si>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</si>
  <si>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</si>
  <si>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</si>
  <si>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</si>
  <si>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</si>
  <si>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</si>
  <si>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</si>
  <si>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</si>
  <si>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</si>
  <si>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</si>
  <si>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</si>
  <si>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</si>
  <si>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</si>
  <si>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</si>
  <si>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</si>
  <si>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</si>
  <si>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</si>
  <si>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</si>
  <si>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</si>
  <si>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</si>
  <si>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</si>
  <si>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</si>
  <si>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</si>
  <si>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</si>
  <si>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</si>
  <si>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</si>
  <si>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</si>
  <si>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</si>
  <si>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</si>
  <si>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</si>
  <si>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</si>
  <si>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</si>
  <si>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</si>
  <si>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</si>
  <si>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</si>
  <si>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</si>
  <si>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</si>
  <si>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</si>
  <si>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</si>
  <si>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</si>
  <si>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</si>
  <si>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</si>
  <si>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</si>
  <si>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</si>
  <si>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</si>
  <si>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</si>
  <si>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</si>
  <si>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</si>
  <si>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</si>
  <si>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</si>
  <si>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</si>
  <si>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</si>
  <si>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</si>
  <si>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</si>
  <si>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</si>
  <si>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</si>
  <si>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</si>
  <si>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</si>
  <si>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</si>
  <si>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</si>
  <si>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</si>
  <si>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</si>
  <si>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</si>
  <si>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</si>
  <si>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</si>
  <si>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</si>
  <si>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</si>
  <si>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</si>
  <si>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</si>
  <si>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</si>
  <si>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</si>
  <si>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</si>
  <si>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</si>
  <si>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</si>
  <si>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</si>
  <si>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</si>
  <si>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</si>
  <si>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</si>
  <si>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</si>
  <si>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</si>
  <si>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</si>
  <si>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</si>
  <si>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</si>
  <si>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</si>
  <si>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</si>
  <si>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</si>
  <si>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</si>
  <si>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</si>
  <si>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</si>
  <si>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</si>
  <si>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</si>
  <si>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</si>
  <si>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</si>
  <si>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</si>
  <si>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</si>
  <si>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</si>
  <si>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</si>
  <si>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</si>
  <si>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</si>
  <si>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</si>
  <si>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</si>
  <si>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</si>
  <si>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</si>
  <si>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</si>
  <si>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</si>
  <si>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</si>
  <si>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</si>
  <si>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</si>
  <si>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</si>
  <si>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</si>
  <si>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</si>
  <si>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</si>
  <si>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</si>
  <si>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</si>
  <si>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</si>
  <si>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</si>
  <si>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</si>
  <si>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</si>
  <si>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</si>
  <si>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</si>
  <si>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</si>
  <si>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</si>
  <si>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</si>
  <si>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</si>
  <si>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</si>
  <si>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</si>
  <si>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</si>
  <si>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</si>
  <si>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</si>
  <si>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</si>
  <si>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</si>
  <si>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</si>
  <si>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</si>
  <si>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</si>
  <si>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</si>
  <si>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</si>
  <si>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</si>
  <si>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</si>
  <si>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</si>
  <si>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</si>
  <si>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</si>
  <si>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</si>
  <si>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</si>
  <si>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</si>
  <si>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</si>
  <si>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</si>
  <si>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</si>
  <si>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</si>
  <si>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</si>
  <si>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</si>
  <si>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</si>
  <si>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</si>
  <si>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</si>
  <si>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</si>
  <si>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</si>
  <si>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</si>
  <si>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</si>
  <si>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</si>
  <si>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</si>
  <si>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</si>
  <si>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</si>
  <si>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</si>
  <si>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</si>
  <si>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</si>
  <si>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</si>
  <si>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</si>
  <si>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</si>
  <si>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</si>
  <si>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</si>
  <si>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</si>
  <si>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</si>
  <si>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</si>
  <si>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</si>
  <si>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</si>
  <si>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</si>
  <si>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</si>
  <si>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</si>
  <si>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</si>
  <si>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</si>
  <si>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</si>
  <si>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</si>
  <si>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</si>
  <si>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</si>
  <si>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</si>
  <si>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</si>
  <si>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</si>
  <si>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</si>
  <si>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</si>
  <si>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</si>
  <si>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</si>
  <si>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</si>
  <si>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</si>
  <si>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</si>
  <si>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</si>
  <si>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</si>
  <si>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</si>
  <si>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</si>
  <si>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</si>
  <si>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</si>
  <si>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</si>
  <si>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</si>
  <si>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</si>
  <si>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</si>
  <si>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</si>
  <si>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</si>
  <si>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</si>
  <si>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</si>
  <si>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</si>
  <si>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</si>
  <si>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</si>
  <si>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</si>
  <si>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</si>
  <si>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</si>
  <si>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</si>
  <si>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</si>
  <si>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</si>
  <si>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</si>
  <si>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</si>
  <si>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</si>
  <si>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</si>
  <si>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</si>
  <si>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</si>
  <si>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</si>
  <si>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</si>
  <si>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</si>
  <si>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</si>
  <si>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</si>
  <si>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</si>
  <si>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</si>
  <si>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</si>
  <si>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</si>
  <si>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</si>
  <si>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</si>
  <si>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</si>
  <si>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</si>
  <si>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</si>
  <si>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</si>
  <si>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</si>
  <si>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</si>
  <si>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</si>
  <si>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</si>
  <si>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</si>
  <si>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</si>
  <si>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</si>
  <si>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</si>
  <si>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</si>
  <si>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</si>
  <si>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</si>
  <si>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</si>
  <si>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</si>
  <si>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</si>
  <si>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</si>
  <si>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</si>
  <si>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</si>
  <si>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</si>
  <si>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</si>
  <si>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</si>
  <si>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</si>
  <si>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</si>
  <si>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</si>
  <si>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</si>
  <si>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</si>
  <si>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</si>
  <si>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</si>
  <si>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</si>
  <si>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</si>
  <si>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</si>
  <si>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</si>
  <si>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</si>
  <si>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</si>
  <si>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</si>
  <si>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</si>
  <si>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</si>
  <si>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</si>
  <si>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</si>
  <si>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</si>
  <si>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</si>
  <si>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</si>
  <si>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</si>
  <si>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</si>
  <si>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</si>
  <si>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</si>
  <si>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</si>
  <si>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</si>
  <si>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</si>
  <si>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</si>
  <si>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</si>
  <si>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</si>
  <si>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</si>
  <si>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</si>
  <si>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</si>
  <si>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</si>
  <si>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</si>
  <si>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</si>
  <si>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</si>
  <si>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</si>
  <si>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</si>
  <si>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</si>
  <si>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</si>
  <si>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</si>
  <si>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</si>
  <si>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</si>
  <si>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</si>
  <si>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</si>
  <si>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</si>
  <si>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</si>
  <si>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</si>
  <si>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</si>
  <si>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</si>
  <si>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</si>
  <si>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</si>
  <si>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</si>
  <si>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</si>
  <si>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</si>
  <si>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</si>
  <si>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</si>
  <si>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</si>
  <si>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</si>
  <si>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</si>
  <si>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</si>
  <si>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</si>
  <si>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</si>
  <si>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</si>
  <si>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</si>
  <si>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</si>
  <si>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</si>
  <si>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</si>
  <si>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</si>
  <si>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</si>
  <si>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</si>
  <si>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</si>
  <si>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</si>
  <si>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</si>
  <si>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</si>
  <si>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</si>
  <si>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</si>
  <si>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</si>
  <si>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</si>
  <si>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</si>
  <si>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</si>
  <si>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</si>
  <si>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</si>
  <si>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</si>
  <si>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</si>
  <si>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</si>
  <si>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</si>
  <si>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</si>
  <si>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</si>
  <si>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</si>
  <si>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</si>
  <si>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</si>
  <si>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</si>
  <si>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</si>
  <si>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</si>
  <si>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</si>
  <si>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</si>
  <si>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</si>
  <si>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</si>
  <si>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</si>
  <si>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</si>
  <si>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</si>
  <si>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</si>
  <si>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</si>
  <si>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</si>
  <si>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</si>
  <si>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</si>
  <si>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</si>
  <si>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</si>
  <si>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</si>
  <si>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</si>
  <si>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</si>
  <si>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</si>
  <si>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</si>
  <si>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</si>
  <si>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</si>
  <si>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</si>
  <si>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</si>
  <si>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</si>
  <si>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</si>
  <si>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</si>
  <si>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</si>
  <si>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</si>
  <si>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</si>
  <si>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</si>
  <si>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</si>
  <si>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</si>
  <si>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</si>
  <si>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</si>
  <si>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</si>
  <si>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</si>
  <si>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</si>
  <si>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</si>
  <si>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</si>
  <si>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</si>
  <si>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</si>
  <si>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</si>
  <si>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</si>
  <si>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</si>
  <si>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</si>
  <si>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</si>
  <si>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</si>
  <si>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</si>
  <si>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</si>
  <si>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</si>
  <si>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</si>
  <si>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</si>
  <si>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</si>
  <si>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</si>
  <si>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</si>
  <si>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</si>
  <si>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</si>
  <si>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</si>
  <si>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</si>
  <si>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</si>
  <si>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</si>
  <si>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</si>
  <si>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</si>
  <si>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</si>
  <si>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</si>
  <si>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</si>
  <si>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</si>
  <si>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</si>
  <si>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</si>
  <si>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</si>
  <si>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</si>
  <si>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</si>
  <si>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</si>
  <si>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</si>
  <si>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</si>
  <si>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</si>
  <si>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</si>
  <si>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</si>
  <si>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</si>
  <si>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</si>
  <si>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</si>
  <si>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</si>
  <si>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</si>
  <si>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</si>
  <si>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</si>
  <si>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</si>
  <si>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</si>
  <si>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</si>
  <si>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</si>
  <si>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</si>
  <si>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</si>
  <si>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</si>
  <si>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</si>
  <si>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</si>
  <si>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</si>
  <si>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</si>
  <si>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</si>
  <si>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</si>
  <si>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</si>
  <si>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</si>
  <si>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</si>
  <si>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</si>
  <si>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</si>
  <si>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</si>
  <si>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</si>
  <si>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</si>
  <si>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</si>
  <si>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</si>
  <si>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</si>
  <si>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</si>
  <si>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</si>
  <si>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</si>
  <si>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</si>
  <si>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</si>
  <si>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</si>
  <si>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</si>
  <si>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</si>
  <si>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</si>
  <si>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</si>
  <si>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</si>
  <si>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</si>
  <si>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</si>
  <si>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</si>
  <si>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</si>
  <si>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</si>
  <si>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</si>
  <si>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</si>
  <si>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</si>
  <si>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</si>
  <si>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</si>
  <si>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</si>
  <si>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</si>
  <si>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</si>
  <si>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</si>
  <si>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</si>
  <si>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</si>
  <si>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</si>
  <si>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</si>
  <si>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</si>
  <si>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</si>
  <si>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</si>
  <si>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</si>
  <si>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</si>
  <si>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</si>
  <si>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</si>
  <si>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</si>
  <si>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</si>
  <si>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</si>
  <si>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</si>
  <si>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</si>
  <si>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</si>
  <si>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</si>
  <si>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</si>
  <si>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</si>
  <si>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</si>
  <si>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</si>
  <si>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</si>
  <si>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</si>
  <si>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</si>
  <si>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</si>
  <si>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</si>
  <si>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</si>
  <si>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</si>
  <si>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</si>
  <si>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</si>
  <si>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</si>
  <si>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</si>
  <si>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</si>
  <si>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</si>
  <si>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</si>
  <si>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</si>
  <si>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</si>
  <si>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</si>
  <si>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</si>
  <si>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</si>
  <si>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</si>
  <si>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</si>
  <si>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</si>
  <si>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</si>
  <si>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</si>
  <si>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</si>
  <si>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</si>
  <si>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</si>
  <si>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</si>
  <si>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</si>
  <si>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</si>
  <si>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</si>
  <si>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</si>
  <si>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</si>
  <si>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</si>
  <si>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</si>
  <si>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</si>
  <si>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</si>
  <si>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</si>
  <si>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</si>
  <si>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</si>
  <si>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</si>
  <si>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</si>
  <si>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</si>
  <si>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</si>
  <si>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</si>
  <si>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</si>
  <si>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</si>
  <si>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</si>
  <si>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</si>
  <si>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</si>
  <si>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</si>
  <si>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</si>
  <si>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</si>
  <si>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</si>
  <si>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</si>
  <si>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</si>
  <si>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</si>
  <si>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</si>
  <si>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</si>
  <si>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</si>
  <si>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</si>
  <si>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</si>
  <si>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</si>
  <si>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</si>
  <si>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</si>
  <si>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</si>
  <si>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</si>
  <si>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</si>
  <si>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</si>
  <si>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</si>
  <si>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</si>
  <si>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</si>
  <si>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</si>
  <si>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</si>
  <si>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</si>
  <si>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</si>
  <si>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</si>
  <si>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</si>
  <si>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</si>
  <si>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</si>
  <si>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</si>
  <si>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</si>
  <si>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</si>
  <si>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</si>
  <si>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</si>
  <si>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</si>
  <si>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</si>
  <si>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</si>
  <si>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</si>
  <si>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</si>
  <si>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</si>
  <si>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</si>
  <si>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</si>
  <si>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</si>
  <si>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</si>
  <si>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</si>
  <si>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</si>
  <si>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</si>
  <si>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</si>
  <si>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</si>
  <si>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</si>
  <si>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</si>
  <si>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</si>
  <si>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</si>
  <si>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</si>
  <si>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</si>
  <si>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</si>
  <si>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</si>
  <si>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</si>
  <si>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</si>
  <si>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</si>
  <si>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</si>
  <si>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</si>
  <si>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</si>
  <si>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</si>
  <si>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</si>
  <si>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</si>
  <si>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</si>
  <si>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</si>
  <si>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</si>
  <si>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</si>
  <si>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</si>
  <si>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</si>
  <si>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</si>
  <si>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</si>
  <si>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</si>
  <si>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</si>
  <si>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</si>
  <si>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</si>
  <si>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</si>
  <si>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</si>
  <si>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</si>
  <si>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</si>
  <si>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</si>
  <si>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</si>
  <si>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</si>
  <si>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</si>
  <si>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</si>
  <si>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</si>
  <si>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</si>
  <si>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</si>
  <si>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</si>
  <si>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</si>
  <si>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</si>
  <si>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</si>
  <si>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</si>
  <si>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</si>
  <si>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</si>
  <si>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</si>
  <si>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</si>
  <si>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</si>
  <si>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</si>
  <si>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</si>
  <si>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</si>
  <si>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</si>
  <si>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</si>
  <si>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</si>
  <si>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</si>
  <si>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</si>
  <si>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</si>
  <si>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</si>
  <si>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</si>
  <si>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</si>
  <si>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</si>
  <si>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</si>
  <si>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</si>
  <si>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</si>
  <si>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</si>
  <si>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</si>
  <si>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</si>
  <si>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</si>
  <si>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</si>
  <si>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</si>
  <si>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</si>
  <si>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</si>
  <si>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</si>
  <si>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</si>
  <si>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</si>
  <si>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</si>
  <si>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</si>
  <si>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</si>
  <si>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</si>
  <si>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</si>
  <si>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</si>
  <si>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</si>
  <si>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</si>
  <si>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</si>
  <si>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</si>
  <si>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</si>
  <si>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</si>
  <si>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</si>
  <si>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</si>
  <si>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</si>
  <si>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</si>
  <si>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</si>
  <si>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</si>
  <si>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</si>
  <si>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</si>
  <si>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</si>
  <si>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</si>
  <si>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</si>
  <si>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</si>
  <si>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</si>
  <si>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</si>
  <si>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</si>
  <si>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</si>
  <si>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</si>
  <si>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</si>
  <si>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</si>
  <si>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</si>
  <si>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</si>
  <si>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</si>
  <si>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</si>
  <si>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</si>
  <si>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</si>
  <si>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</si>
  <si>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</si>
  <si>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</si>
  <si>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</si>
  <si>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</si>
  <si>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</si>
  <si>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</si>
  <si>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</si>
  <si>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</si>
  <si>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</si>
  <si>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</si>
  <si>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</si>
  <si>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</si>
  <si>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</si>
  <si>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</si>
  <si>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</si>
  <si>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 xml:space="preserve">Aguardando realizar a MNB do L45 + Locos 9251 e 9002/ MC1 13h26 / autorizado entrada na via 13h41 / 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</si>
  <si>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</si>
  <si>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</si>
  <si>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</si>
  <si>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</si>
  <si>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</si>
  <si>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</si>
  <si>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</si>
  <si>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</si>
  <si>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</si>
  <si>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</si>
  <si>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</si>
  <si>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</si>
  <si>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</si>
  <si>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</si>
  <si>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</si>
  <si>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</si>
  <si>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</si>
  <si>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</si>
  <si>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</si>
  <si>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</si>
  <si>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</si>
  <si>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</si>
  <si>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</si>
  <si>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</si>
  <si>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</si>
  <si>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</si>
  <si>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</si>
  <si>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</si>
  <si>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</si>
  <si>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</si>
  <si>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</si>
  <si>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</si>
  <si>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02/.12/2025</t>
  </si>
  <si>
    <t>1 ( Cotona)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</si>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</sst>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8">
        <v>72</v>
      </c>
      <c r="O44"/>
    </row>
    <row r="45" spans="1:42">
      <c r="A45" s="28">
        <v>74</v>
      </c>
      <c r="O45"/>
    </row>
    <row r="46" spans="1:42">
      <c r="A46" s="28">
        <v>78</v>
      </c>
      <c r="O46"/>
    </row>
    <row r="47" spans="1:42">
      <c r="A47" s="28">
        <v>98</v>
      </c>
      <c r="O47"/>
    </row>
    <row r="48" spans="1:42">
      <c r="A48" s="28">
        <v>101</v>
      </c>
      <c r="O48"/>
    </row>
    <row r="49" spans="1:15">
      <c r="A49" s="28">
        <v>102</v>
      </c>
      <c r="O49"/>
    </row>
    <row r="50" spans="1:15">
      <c r="A50" s="28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" activePane="bottomRight" state="frozen"/>
      <selection pane="bottomRight" activeCell="J32" sqref="J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1" t="s">
        <v>1002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1003</v>
      </c>
      <c r="BI1" s="346"/>
      <c r="BJ1" s="347"/>
      <c r="BK1" s="348"/>
      <c r="BL1" s="50"/>
      <c r="BM1" s="338" t="s">
        <v>1004</v>
      </c>
      <c r="BN1" s="339"/>
      <c r="BO1" s="339"/>
      <c r="BP1" s="339"/>
      <c r="BQ1" s="339"/>
      <c r="BR1" s="339"/>
      <c r="BS1" s="340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1" t="s">
        <v>1005</v>
      </c>
      <c r="AJ2" s="342"/>
      <c r="AK2" s="342"/>
      <c r="AL2" s="342"/>
      <c r="AM2" s="342"/>
      <c r="AN2" s="342"/>
      <c r="AO2" s="342"/>
      <c r="AP2" s="342"/>
      <c r="AQ2" s="344"/>
      <c r="AR2" s="240"/>
      <c r="AS2" s="356" t="s">
        <v>1008</v>
      </c>
      <c r="AT2" s="343"/>
      <c r="AU2" s="343"/>
      <c r="AV2" s="343"/>
      <c r="AW2" s="343"/>
      <c r="AX2" s="342"/>
      <c r="AY2" s="344"/>
      <c r="AZ2" s="4"/>
      <c r="BA2" s="335" t="s">
        <v>1009</v>
      </c>
      <c r="BB2" s="337"/>
      <c r="BC2" s="341" t="s">
        <v>1006</v>
      </c>
      <c r="BD2" s="342"/>
      <c r="BE2" s="342"/>
      <c r="BF2" s="344"/>
      <c r="BG2" s="3"/>
      <c r="BH2" s="349"/>
      <c r="BI2" s="350"/>
      <c r="BJ2" s="351"/>
      <c r="BK2" s="352"/>
      <c r="BL2" s="50"/>
      <c r="BM2" s="353"/>
      <c r="BN2" s="354"/>
      <c r="BO2" s="354"/>
      <c r="BP2" s="354"/>
      <c r="BQ2" s="354"/>
      <c r="BR2" s="354"/>
      <c r="BS2" s="355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35" t="s">
        <v>1010</v>
      </c>
      <c r="AJ3" s="337"/>
      <c r="AK3" s="335" t="s">
        <v>1011</v>
      </c>
      <c r="AL3" s="336"/>
      <c r="AM3" s="336"/>
      <c r="AN3" s="336"/>
      <c r="AO3" s="336"/>
      <c r="AP3" s="336"/>
      <c r="AQ3" s="337"/>
      <c r="AR3" s="241"/>
      <c r="AS3" s="359" t="s">
        <v>1017</v>
      </c>
      <c r="AT3" s="360"/>
      <c r="AU3" s="359" t="s">
        <v>1018</v>
      </c>
      <c r="AV3" s="360"/>
      <c r="AW3" s="359" t="s">
        <v>1019</v>
      </c>
      <c r="AX3" s="361"/>
      <c r="AY3" s="64" t="s">
        <v>1020</v>
      </c>
      <c r="AZ3" s="64"/>
      <c r="BA3" s="357"/>
      <c r="BB3" s="358"/>
      <c r="BC3" s="335" t="s">
        <v>1013</v>
      </c>
      <c r="BD3" s="336"/>
      <c r="BE3" s="336"/>
      <c r="BF3" s="337"/>
      <c r="BG3" s="63"/>
      <c r="BH3" s="349"/>
      <c r="BI3" s="350"/>
      <c r="BJ3" s="351"/>
      <c r="BK3" s="352"/>
      <c r="BL3" s="50"/>
      <c r="BM3" s="338" t="s">
        <v>1021</v>
      </c>
      <c r="BN3" s="339"/>
      <c r="BO3" s="339"/>
      <c r="BP3" s="340"/>
      <c r="BQ3" s="338" t="s">
        <v>637</v>
      </c>
      <c r="BR3" s="339"/>
      <c r="BS3" s="340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/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/>
      <c r="AS7" s="39"/>
      <c r="AT7" s="39"/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/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1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/>
      <c r="AS8" s="39"/>
      <c r="AT8" s="39"/>
      <c r="AU8" s="39"/>
      <c r="AV8" s="39"/>
      <c r="AW8" s="39"/>
      <c r="AX8" s="39"/>
      <c r="AY8" s="308">
        <f t="shared" si="2"/>
        <v>0</v>
      </c>
      <c r="AZ8" s="14"/>
      <c r="BA8" s="72"/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1</v>
      </c>
      <c r="BI8" s="17"/>
      <c r="BJ8" s="17" t="s">
        <v>1102</v>
      </c>
      <c r="BK8" s="17"/>
      <c r="BL8" s="16"/>
      <c r="BM8" s="15"/>
      <c r="BN8" s="15"/>
      <c r="BO8" s="166"/>
      <c r="BP8" s="17"/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/>
      </c>
      <c r="BU8" s="7"/>
      <c r="BV8" s="7"/>
      <c r="BW8" s="7"/>
    </row>
    <row r="9" spans="1:76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1103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1104</v>
      </c>
      <c r="BK9" s="17" t="s">
        <v>1104</v>
      </c>
      <c r="BL9" s="16"/>
      <c r="BM9" s="15" t="s">
        <v>865</v>
      </c>
      <c r="BN9" s="15" t="s">
        <v>865</v>
      </c>
      <c r="BO9" s="166" t="s">
        <v>865</v>
      </c>
      <c r="BP9" s="17" t="s">
        <v>1104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1103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1104</v>
      </c>
      <c r="BK10" s="17" t="s">
        <v>1104</v>
      </c>
      <c r="BL10" s="16"/>
      <c r="BM10" s="15" t="s">
        <v>865</v>
      </c>
      <c r="BN10" s="15" t="s">
        <v>865</v>
      </c>
      <c r="BO10" s="166" t="s">
        <v>865</v>
      </c>
      <c r="BP10" s="17" t="s">
        <v>1104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1105</v>
      </c>
      <c r="W13" s="276" t="s">
        <v>1106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1107</v>
      </c>
      <c r="BK13" s="17" t="s">
        <v>1107</v>
      </c>
      <c r="BL13" s="16"/>
      <c r="BM13" s="15" t="s">
        <v>855</v>
      </c>
      <c r="BN13" s="15" t="s">
        <v>885</v>
      </c>
      <c r="BO13" s="166" t="s">
        <v>990</v>
      </c>
      <c r="BP13" s="17" t="s">
        <v>1107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1108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1105</v>
      </c>
      <c r="W14" s="276" t="s">
        <v>1109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1110</v>
      </c>
      <c r="BK14" s="334" t="s">
        <v>1111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1105</v>
      </c>
      <c r="W15" s="276" t="s">
        <v>1112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1113</v>
      </c>
      <c r="BK15" s="334" t="s">
        <v>1111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1105</v>
      </c>
      <c r="W16" s="276" t="s">
        <v>1112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1113</v>
      </c>
      <c r="BK16" s="334" t="s">
        <v>1111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1105</v>
      </c>
      <c r="W17" s="276" t="s">
        <v>1112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1110</v>
      </c>
      <c r="BK17" s="334" t="s">
        <v>1111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1114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1115</v>
      </c>
      <c r="N18" s="218" t="s">
        <v>1116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1117</v>
      </c>
      <c r="W18" s="276" t="s">
        <v>1118</v>
      </c>
      <c r="X18" s="219" t="s">
        <v>835</v>
      </c>
      <c r="Y18" s="159"/>
      <c r="Z18" s="159"/>
      <c r="AA18" s="218" t="s">
        <v>1119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/>
      <c r="AT18" s="39"/>
      <c r="AU18" s="39"/>
      <c r="AV18" s="39"/>
      <c r="AW18" s="39"/>
      <c r="AX18" s="39"/>
      <c r="AY18" s="308">
        <f t="shared" si="2"/>
        <v>0</v>
      </c>
      <c r="AZ18" s="14"/>
      <c r="BA18" s="72"/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1</v>
      </c>
      <c r="BI18" s="17"/>
      <c r="BJ18" s="175" t="s">
        <v>1120</v>
      </c>
      <c r="BK18" s="17" t="s">
        <v>1121</v>
      </c>
      <c r="BL18" s="16"/>
      <c r="BM18" s="15"/>
      <c r="BN18" s="15"/>
      <c r="BO18" s="166"/>
      <c r="BP18" s="17"/>
      <c r="BQ18" s="13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226" t="str">
        <f t="shared" si="6"/>
        <v/>
      </c>
    </row>
    <row r="19" spans="1:72" ht="23.25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1122</v>
      </c>
      <c r="I19" s="174" t="s">
        <v>1123</v>
      </c>
      <c r="J19" s="218">
        <v>92</v>
      </c>
      <c r="K19" s="218">
        <v>66</v>
      </c>
      <c r="L19" s="218" t="s">
        <v>487</v>
      </c>
      <c r="M19" s="218" t="s">
        <v>1124</v>
      </c>
      <c r="N19" s="218" t="s">
        <v>1124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1125</v>
      </c>
      <c r="W19" s="276" t="s">
        <v>1126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/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1127</v>
      </c>
      <c r="BK19" s="17" t="s">
        <v>1127</v>
      </c>
      <c r="BL19" s="16"/>
      <c r="BM19" s="15"/>
      <c r="BN19" s="15"/>
      <c r="BO19" s="166"/>
      <c r="BP19" s="17"/>
      <c r="BQ19" s="13" t="str">
        <f t="shared" si="3"/>
        <v>Produção</v>
      </c>
      <c r="BR19" s="19">
        <f t="shared" si="4"/>
        <v>1</v>
      </c>
      <c r="BS19" s="19">
        <f t="shared" si="5"/>
        <v>0</v>
      </c>
      <c r="BT19" s="226" t="str">
        <f t="shared" si="6"/>
        <v/>
      </c>
    </row>
    <row r="20" spans="1:72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1128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1129</v>
      </c>
      <c r="W20" s="276" t="s">
        <v>1130</v>
      </c>
      <c r="X20" s="219" t="s">
        <v>830</v>
      </c>
      <c r="Y20" s="159"/>
      <c r="Z20" s="159"/>
      <c r="AA20" s="218" t="s">
        <v>1131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/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1132</v>
      </c>
      <c r="BK20" s="17" t="s">
        <v>1132</v>
      </c>
      <c r="BL20" s="16"/>
      <c r="BM20" s="15"/>
      <c r="BN20" s="15"/>
      <c r="BO20" s="166"/>
      <c r="BP20" s="17"/>
      <c r="BQ20" s="13" t="str">
        <f t="shared" si="3"/>
        <v>Produção</v>
      </c>
      <c r="BR20" s="19">
        <f t="shared" si="4"/>
        <v>1</v>
      </c>
      <c r="BS20" s="19">
        <f t="shared" si="5"/>
        <v>0</v>
      </c>
      <c r="BT20" s="226" t="str">
        <f t="shared" si="6"/>
        <v/>
      </c>
    </row>
    <row r="21" spans="1:72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1133</v>
      </c>
      <c r="W21" s="276" t="s">
        <v>1134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1135</v>
      </c>
      <c r="BK21" s="17" t="s">
        <v>1136</v>
      </c>
      <c r="BL21" s="16"/>
      <c r="BM21" s="15" t="s">
        <v>852</v>
      </c>
      <c r="BN21" s="15" t="s">
        <v>873</v>
      </c>
      <c r="BO21" s="166" t="s">
        <v>941</v>
      </c>
      <c r="BP21" s="17" t="s">
        <v>1136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1133</v>
      </c>
      <c r="W22" s="276" t="s">
        <v>1137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1138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/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1139</v>
      </c>
      <c r="BK22" s="17" t="s">
        <v>1139</v>
      </c>
      <c r="BL22" s="16"/>
      <c r="BM22" s="15"/>
      <c r="BN22" s="15"/>
      <c r="BO22" s="166"/>
      <c r="BP22" s="17"/>
      <c r="BQ22" s="13" t="str">
        <f t="shared" si="3"/>
        <v>Produção</v>
      </c>
      <c r="BR22" s="19">
        <f t="shared" si="4"/>
        <v>1.0000000000000004</v>
      </c>
      <c r="BS22" s="19">
        <f t="shared" si="5"/>
        <v>0</v>
      </c>
      <c r="BT22" s="226" t="str">
        <f t="shared" si="6"/>
        <v/>
      </c>
    </row>
    <row r="23" spans="1:72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8.3333333333333329E-2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1129</v>
      </c>
      <c r="W23" s="276" t="s">
        <v>1112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1140</v>
      </c>
      <c r="BK23" s="17" t="s">
        <v>1141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Intervalo</v>
      </c>
      <c r="BR23" s="19">
        <f t="shared" si="4"/>
        <v>0.83333333333333304</v>
      </c>
      <c r="BS23" s="19">
        <f t="shared" si="5"/>
        <v>1</v>
      </c>
      <c r="BT23" s="226" t="str">
        <f t="shared" si="6"/>
        <v>OKOK</v>
      </c>
    </row>
    <row r="24" spans="1:72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1142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1129</v>
      </c>
      <c r="W24" s="276" t="s">
        <v>1134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1143</v>
      </c>
      <c r="BK24" s="17" t="s">
        <v>1144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1123</v>
      </c>
      <c r="J25" s="218">
        <v>54</v>
      </c>
      <c r="K25" s="218">
        <v>83.7</v>
      </c>
      <c r="L25" s="218" t="s">
        <v>487</v>
      </c>
      <c r="M25" s="218" t="s">
        <v>1145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1129</v>
      </c>
      <c r="W25" s="276" t="s">
        <v>1146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/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1147</v>
      </c>
      <c r="BK25" s="17" t="s">
        <v>1147</v>
      </c>
      <c r="BL25" s="16"/>
      <c r="BM25" s="15"/>
      <c r="BN25" s="15"/>
      <c r="BO25" s="166"/>
      <c r="BP25" s="17"/>
      <c r="BQ25" s="13" t="str">
        <f t="shared" si="3"/>
        <v>Produção</v>
      </c>
      <c r="BR25" s="19">
        <f t="shared" si="4"/>
        <v>1</v>
      </c>
      <c r="BS25" s="19">
        <f t="shared" si="5"/>
        <v>0</v>
      </c>
      <c r="BT25" s="226" t="str">
        <f t="shared" si="6"/>
        <v/>
      </c>
    </row>
    <row r="26" spans="1:72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1148</v>
      </c>
      <c r="W26" s="276" t="s">
        <v>1149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1150</v>
      </c>
      <c r="BK26" s="17" t="s">
        <v>1150</v>
      </c>
      <c r="BL26" s="16"/>
      <c r="BM26" s="15" t="s">
        <v>856</v>
      </c>
      <c r="BN26" s="15" t="s">
        <v>885</v>
      </c>
      <c r="BO26" s="166" t="s">
        <v>995</v>
      </c>
      <c r="BP26" s="17" t="s">
        <v>1151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1152</v>
      </c>
      <c r="I27" s="174" t="s">
        <v>1123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/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1153</v>
      </c>
      <c r="BK27" s="17" t="s">
        <v>1153</v>
      </c>
      <c r="BL27" s="16"/>
      <c r="BM27" s="15" t="s">
        <v>851</v>
      </c>
      <c r="BN27" s="15" t="s">
        <v>882</v>
      </c>
      <c r="BO27" s="166" t="s">
        <v>940</v>
      </c>
      <c r="BP27" s="17" t="s">
        <v>1153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1105</v>
      </c>
      <c r="W28" s="276" t="s">
        <v>1112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1113</v>
      </c>
      <c r="BK28" s="334" t="s">
        <v>1111</v>
      </c>
      <c r="BL28" s="16"/>
      <c r="BM28" s="15"/>
      <c r="BN28" s="15"/>
      <c r="BO28" s="166"/>
      <c r="BP28" s="17"/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/>
      </c>
    </row>
    <row r="29" spans="1:72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>
      <c r="A31" s="51" t="str">
        <f t="shared" si="1"/>
        <v>W5902/.12/2025</v>
      </c>
      <c r="B31" s="172" t="s">
        <v>1154</v>
      </c>
      <c r="C31" s="8" t="e">
        <f>IF(BS_CONTROLE[[#This Row],[DATA]]="","",WEEKNUM(BS_CONTROLE[[#This Row],[DATA]]))</f>
        <v>#VALUE!</v>
      </c>
      <c r="D31" s="328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/>
      <c r="Z31" s="159"/>
      <c r="AA31" s="218" t="s">
        <v>1155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/>
      <c r="AS31" s="39"/>
      <c r="AT31" s="39"/>
      <c r="AU31" s="39"/>
      <c r="AV31" s="39"/>
      <c r="AW31" s="39"/>
      <c r="AX31" s="39"/>
      <c r="AY31" s="308">
        <f t="shared" si="2"/>
        <v>0</v>
      </c>
      <c r="AZ31" s="14"/>
      <c r="BA31" s="72"/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/>
      <c r="BI31" s="17"/>
      <c r="BJ31" s="17"/>
      <c r="BK31" s="17"/>
      <c r="BL31" s="16"/>
      <c r="BM31" s="15"/>
      <c r="BN31" s="15"/>
      <c r="BO31" s="166"/>
      <c r="BP31" s="17"/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/>
      </c>
    </row>
    <row r="32" spans="1:72">
      <c r="A32" s="51" t="str">
        <f t="shared" si="1"/>
        <v>V89</v>
      </c>
      <c r="B32" s="172"/>
      <c r="C32" s="8" t="str">
        <f>IF(BS_CONTROLE[[#This Row],[DATA]]="","",WEEKNUM(BS_CONTROLE[[#This Row],[DATA]]))</f>
        <v/>
      </c>
      <c r="D32" s="328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/>
      <c r="K32" s="218"/>
      <c r="L32" s="84" t="s">
        <v>487</v>
      </c>
      <c r="M32" s="205" t="str" cm="1">
        <f t="array" ref="M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" s="205" t="str" cm="1">
        <f t="array" ref="N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" s="174"/>
      <c r="P32" s="174"/>
      <c r="Q32" s="84"/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1" t="str">
        <f>IFERROR(_xlfn.XLOOKUP(J32, BASE_MAPA!$D$2:$D$359, BASE_MAPA!$I$2:$I$359), "ERRO")</f>
        <v>ERRO</v>
      </c>
      <c r="V32" s="199"/>
      <c r="W32" s="174"/>
      <c r="X32" s="219"/>
      <c r="Y32" s="159"/>
      <c r="Z32" s="159"/>
      <c r="AA32" s="84"/>
      <c r="AB32" s="71"/>
      <c r="AC32" s="71"/>
      <c r="AD32" s="174"/>
      <c r="AE32" s="84"/>
      <c r="AF32" s="84"/>
      <c r="AG32" s="84"/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-</v>
      </c>
      <c r="AN32" s="273" t="str">
        <f>IF(BS_CONTROLE[[#This Row],[SB]]=0, "-", BS_CONTROLE[[#This Row],[SB]])</f>
        <v>-</v>
      </c>
      <c r="AO32" s="274" t="str">
        <f>IF(BS_CONTROLE[[#This Row],[SUB]]=0, "-", BS_CONTROLE[[#This Row],[SUB]])</f>
        <v>-</v>
      </c>
      <c r="AP32" s="275" t="str">
        <f>IF(BS_CONTROLE[[#This Row],[KM - Inicio]]=0, "-", BS_CONTROLE[[#This Row],[KM - Inicio]])</f>
        <v>-</v>
      </c>
      <c r="AQ32" s="275" t="str">
        <f>IF(BS_CONTROLE[[#This Row],[KM - Fim]]=0, "-", BS_CONTROLE[[#This Row],[KM - Fim]])</f>
        <v>-</v>
      </c>
      <c r="AR32" s="39"/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>
        <f>IFERROR(_xlfn.XLOOKUP(AO32, BASE_MAPA!$D$2:$D$359, BASE_MAPA!$I$2:$I$359), "ERRO")</f>
        <v>ERRO</v>
      </c>
      <c r="BF32" s="276" t="str">
        <f>IF(BS_CONTROLE[[#This Row],[Responsavel pelo boletim]]=0, "-", BS_CONTROLE[[#This Row],[Responsavel pelo boletim]])</f>
        <v>-</v>
      </c>
      <c r="BG32" s="16"/>
      <c r="BH32" s="17"/>
      <c r="BI32" s="17"/>
      <c r="BJ32" s="17"/>
      <c r="BK32" s="17"/>
      <c r="BL32" s="16"/>
      <c r="BM32" s="15"/>
      <c r="BN32" s="15"/>
      <c r="BO32" s="166"/>
      <c r="BP32" s="17"/>
      <c r="BQ32" s="13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226" t="str">
        <f t="shared" si="6"/>
        <v/>
      </c>
    </row>
    <row r="33" spans="1:72">
      <c r="A33" s="51" t="str">
        <f t="shared" si="1"/>
        <v/>
      </c>
      <c r="B33" s="172"/>
      <c r="C33" s="8" t="str">
        <f>IF(BS_CONTROLE[[#This Row],[DATA]]="","",WEEKNUM(BS_CONTROLE[[#This Row],[DATA]]))</f>
        <v/>
      </c>
      <c r="D33" s="52"/>
      <c r="E33" s="309">
        <v>28</v>
      </c>
      <c r="F33" s="173"/>
      <c r="G33" s="9" t="str">
        <f>IF(D33="","*",VLOOKUP(F33,BS_ATIVIDADE[#All],3,FALSE))</f>
        <v>*</v>
      </c>
      <c r="H33" s="174"/>
      <c r="I33" s="174"/>
      <c r="J33" s="218"/>
      <c r="K33" s="218"/>
      <c r="L33" s="84" t="s">
        <v>487</v>
      </c>
      <c r="M33" s="205" t="str" cm="1">
        <f t="array" ref="M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" s="205" t="str" cm="1">
        <f t="array" ref="N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" s="174"/>
      <c r="P33" s="174"/>
      <c r="Q33" s="84"/>
      <c r="R33" s="10" t="str">
        <f>IFERROR(_xlfn.XLOOKUP(F33, BS_ATIVIDADE[ATIVIDADE],BS_ATIVIDADE[UNIDADE] ), "*")</f>
        <v>*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1" t="str">
        <f>IFERROR(_xlfn.XLOOKUP(J33, BASE_MAPA!$D$2:$D$359, BASE_MAPA!$I$2:$I$359), "ERRO")</f>
        <v>ERRO</v>
      </c>
      <c r="V33" s="199"/>
      <c r="W33" s="174"/>
      <c r="X33" s="219"/>
      <c r="Y33" s="159"/>
      <c r="Z33" s="159"/>
      <c r="AA33" s="84"/>
      <c r="AB33" s="71"/>
      <c r="AC33" s="71"/>
      <c r="AD33" s="174"/>
      <c r="AE33" s="84"/>
      <c r="AF33" s="84"/>
      <c r="AG33" s="84"/>
      <c r="AH33" s="49"/>
      <c r="AI33" s="143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-</v>
      </c>
      <c r="AN33" s="273" t="str">
        <f>IF(BS_CONTROLE[[#This Row],[SB]]=0, "-", BS_CONTROLE[[#This Row],[SB]])</f>
        <v>-</v>
      </c>
      <c r="AO33" s="274" t="str">
        <f>IF(BS_CONTROLE[[#This Row],[SUB]]=0, "-", BS_CONTROLE[[#This Row],[SUB]])</f>
        <v>-</v>
      </c>
      <c r="AP33" s="275" t="str">
        <f>IF(BS_CONTROLE[[#This Row],[KM - Inicio]]=0, "-", BS_CONTROLE[[#This Row],[KM - Inicio]])</f>
        <v>-</v>
      </c>
      <c r="AQ33" s="275" t="str">
        <f>IF(BS_CONTROLE[[#This Row],[KM - Fim]]=0, "-", BS_CONTROLE[[#This Row],[KM - Fim]])</f>
        <v>-</v>
      </c>
      <c r="AR33" s="39"/>
      <c r="AS33" s="39"/>
      <c r="AT33" s="39"/>
      <c r="AU33" s="39"/>
      <c r="AV33" s="39"/>
      <c r="AW33" s="39"/>
      <c r="AX33" s="39"/>
      <c r="AY33" s="308" t="str">
        <f t="shared" si="2"/>
        <v>*</v>
      </c>
      <c r="AZ33" s="14"/>
      <c r="BA33" s="72"/>
      <c r="BB33" s="10" t="str">
        <f>IFERROR(_xlfn.XLOOKUP(AI33, BS_ATIVIDADE[ATIVIDADE],BS_ATIVIDADE[UNIDADE] ), "*")</f>
        <v>*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>
        <f>IFERROR(_xlfn.XLOOKUP(AO33, BASE_MAPA!$D$2:$D$359, BASE_MAPA!$I$2:$I$359), "ERRO")</f>
        <v>ERRO</v>
      </c>
      <c r="BF33" s="276" t="str">
        <f>IF(BS_CONTROLE[[#This Row],[Responsavel pelo boletim]]=0, "-", BS_CONTROLE[[#This Row],[Responsavel pelo boletim]])</f>
        <v>-</v>
      </c>
      <c r="BG33" s="16"/>
      <c r="BH33" s="17"/>
      <c r="BI33" s="17"/>
      <c r="BJ33" s="17"/>
      <c r="BK33" s="17"/>
      <c r="BL33" s="16"/>
      <c r="BM33" s="15"/>
      <c r="BN33" s="15"/>
      <c r="BO33" s="166"/>
      <c r="BP33" s="17"/>
      <c r="BQ33" s="13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226" t="str">
        <f t="shared" si="6"/>
        <v/>
      </c>
    </row>
    <row r="34" spans="1:72">
      <c r="A34" s="51" t="str">
        <f t="shared" si="1"/>
        <v/>
      </c>
      <c r="B34" s="172"/>
      <c r="C34" s="8" t="str">
        <f>IF(BS_CONTROLE[[#This Row],[DATA]]="","",WEEKNUM(BS_CONTROLE[[#This Row],[DATA]]))</f>
        <v/>
      </c>
      <c r="D34" s="52"/>
      <c r="E34" s="310">
        <v>29</v>
      </c>
      <c r="F34" s="173"/>
      <c r="G34" s="9" t="str">
        <f>IF(D34="","*",VLOOKUP(F34,BS_ATIVIDADE[#All],3,FALSE))</f>
        <v>*</v>
      </c>
      <c r="H34" s="174"/>
      <c r="I34" s="174"/>
      <c r="J34" s="218"/>
      <c r="K34" s="218"/>
      <c r="L34" s="84" t="s">
        <v>487</v>
      </c>
      <c r="M34" s="205" t="str" cm="1">
        <f t="array" ref="M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" s="205" t="str" cm="1">
        <f t="array" ref="N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" s="174"/>
      <c r="P34" s="174"/>
      <c r="Q34" s="84"/>
      <c r="R34" s="10" t="str">
        <f>IFERROR(_xlfn.XLOOKUP(F34, BS_ATIVIDADE[ATIVIDADE],BS_ATIVIDADE[UNIDADE] ), "*")</f>
        <v>*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1" t="str">
        <f>IFERROR(_xlfn.XLOOKUP(J34, BASE_MAPA!$D$2:$D$359, BASE_MAPA!$I$2:$I$359), "ERRO")</f>
        <v>ERRO</v>
      </c>
      <c r="V34" s="199"/>
      <c r="W34" s="174"/>
      <c r="X34" s="219"/>
      <c r="Y34" s="159"/>
      <c r="Z34" s="159"/>
      <c r="AA34" s="84"/>
      <c r="AB34" s="71"/>
      <c r="AC34" s="71"/>
      <c r="AD34" s="174"/>
      <c r="AE34" s="84"/>
      <c r="AF34" s="84"/>
      <c r="AG34" s="84"/>
      <c r="AH34" s="49"/>
      <c r="AI34" s="143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-</v>
      </c>
      <c r="AN34" s="273" t="str">
        <f>IF(BS_CONTROLE[[#This Row],[SB]]=0, "-", BS_CONTROLE[[#This Row],[SB]])</f>
        <v>-</v>
      </c>
      <c r="AO34" s="274" t="str">
        <f>IF(BS_CONTROLE[[#This Row],[SUB]]=0, "-", BS_CONTROLE[[#This Row],[SUB]])</f>
        <v>-</v>
      </c>
      <c r="AP34" s="275" t="str">
        <f>IF(BS_CONTROLE[[#This Row],[KM - Inicio]]=0, "-", BS_CONTROLE[[#This Row],[KM - Inicio]])</f>
        <v>-</v>
      </c>
      <c r="AQ34" s="275" t="str">
        <f>IF(BS_CONTROLE[[#This Row],[KM - Fim]]=0, "-", BS_CONTROLE[[#This Row],[KM - Fim]])</f>
        <v>-</v>
      </c>
      <c r="AR34" s="39"/>
      <c r="AS34" s="39"/>
      <c r="AT34" s="39"/>
      <c r="AU34" s="39"/>
      <c r="AV34" s="39"/>
      <c r="AW34" s="39"/>
      <c r="AX34" s="39"/>
      <c r="AY34" s="308" t="str">
        <f t="shared" si="2"/>
        <v>*</v>
      </c>
      <c r="AZ34" s="14"/>
      <c r="BA34" s="72"/>
      <c r="BB34" s="10" t="str">
        <f>IFERROR(_xlfn.XLOOKUP(AI34, BS_ATIVIDADE[ATIVIDADE],BS_ATIVIDADE[UNIDADE] ), "*")</f>
        <v>*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>
        <f>IFERROR(_xlfn.XLOOKUP(AO34, BASE_MAPA!$D$2:$D$359, BASE_MAPA!$I$2:$I$359), "ERRO")</f>
        <v>ERRO</v>
      </c>
      <c r="BF34" s="276" t="str">
        <f>IF(BS_CONTROLE[[#This Row],[Responsavel pelo boletim]]=0, "-", BS_CONTROLE[[#This Row],[Responsavel pelo boletim]])</f>
        <v>-</v>
      </c>
      <c r="BG34" s="16"/>
      <c r="BH34" s="17"/>
      <c r="BI34" s="17"/>
      <c r="BJ34" s="17"/>
      <c r="BK34" s="17"/>
      <c r="BL34" s="16"/>
      <c r="BM34" s="15"/>
      <c r="BN34" s="15"/>
      <c r="BO34" s="166"/>
      <c r="BP34" s="17"/>
      <c r="BQ34" s="13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226" t="str">
        <f t="shared" si="6"/>
        <v/>
      </c>
    </row>
    <row r="35" spans="1:72">
      <c r="A35" s="51" t="str">
        <f t="shared" si="1"/>
        <v/>
      </c>
      <c r="B35" s="172"/>
      <c r="C35" s="8" t="str">
        <f>IF(BS_CONTROLE[[#This Row],[DATA]]="","",WEEKNUM(BS_CONTROLE[[#This Row],[DATA]]))</f>
        <v/>
      </c>
      <c r="D35" s="52"/>
      <c r="E35" s="309">
        <v>30</v>
      </c>
      <c r="F35" s="173"/>
      <c r="G35" s="9" t="str">
        <f>IF(D35="","*",VLOOKUP(F35,BS_ATIVIDADE[#All],3,FALSE))</f>
        <v>*</v>
      </c>
      <c r="H35" s="174"/>
      <c r="I35" s="174"/>
      <c r="J35" s="218"/>
      <c r="K35" s="218"/>
      <c r="L35" s="84" t="s">
        <v>487</v>
      </c>
      <c r="M35" s="205" t="str" cm="1">
        <f t="array" ref="M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" s="205" t="str" cm="1">
        <f t="array" ref="N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" s="174"/>
      <c r="P35" s="174"/>
      <c r="Q35" s="84"/>
      <c r="R35" s="10" t="str">
        <f>IFERROR(_xlfn.XLOOKUP(F35, BS_ATIVIDADE[ATIVIDADE],BS_ATIVIDADE[UNIDADE] ), "*")</f>
        <v>*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1" t="str">
        <f>IFERROR(_xlfn.XLOOKUP(J35, BASE_MAPA!$D$2:$D$359, BASE_MAPA!$I$2:$I$359), "ERRO")</f>
        <v>ERRO</v>
      </c>
      <c r="V35" s="199"/>
      <c r="W35" s="174"/>
      <c r="X35" s="219"/>
      <c r="Y35" s="159"/>
      <c r="Z35" s="159"/>
      <c r="AA35" s="84"/>
      <c r="AB35" s="71"/>
      <c r="AC35" s="71"/>
      <c r="AD35" s="174"/>
      <c r="AE35" s="84"/>
      <c r="AF35" s="84"/>
      <c r="AG35" s="84"/>
      <c r="AH35" s="49"/>
      <c r="AI35" s="143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-</v>
      </c>
      <c r="AN35" s="273" t="str">
        <f>IF(BS_CONTROLE[[#This Row],[SB]]=0, "-", BS_CONTROLE[[#This Row],[SB]])</f>
        <v>-</v>
      </c>
      <c r="AO35" s="274" t="str">
        <f>IF(BS_CONTROLE[[#This Row],[SUB]]=0, "-", BS_CONTROLE[[#This Row],[SUB]])</f>
        <v>-</v>
      </c>
      <c r="AP35" s="275" t="str">
        <f>IF(BS_CONTROLE[[#This Row],[KM - Inicio]]=0, "-", BS_CONTROLE[[#This Row],[KM - Inicio]])</f>
        <v>-</v>
      </c>
      <c r="AQ35" s="275" t="str">
        <f>IF(BS_CONTROLE[[#This Row],[KM - Fim]]=0, "-", BS_CONTROLE[[#This Row],[KM - Fim]])</f>
        <v>-</v>
      </c>
      <c r="AR35" s="39"/>
      <c r="AS35" s="39"/>
      <c r="AT35" s="39"/>
      <c r="AU35" s="39"/>
      <c r="AV35" s="39"/>
      <c r="AW35" s="39"/>
      <c r="AX35" s="39"/>
      <c r="AY35" s="308" t="str">
        <f t="shared" si="2"/>
        <v>*</v>
      </c>
      <c r="AZ35" s="14"/>
      <c r="BA35" s="72"/>
      <c r="BB35" s="10" t="str">
        <f>IFERROR(_xlfn.XLOOKUP(AI35, BS_ATIVIDADE[ATIVIDADE],BS_ATIVIDADE[UNIDADE] ), "*")</f>
        <v>*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>
        <f>IFERROR(_xlfn.XLOOKUP(AO35, BASE_MAPA!$D$2:$D$359, BASE_MAPA!$I$2:$I$359), "ERRO")</f>
        <v>ERRO</v>
      </c>
      <c r="BF35" s="276" t="str">
        <f>IF(BS_CONTROLE[[#This Row],[Responsavel pelo boletim]]=0, "-", BS_CONTROLE[[#This Row],[Responsavel pelo boletim]])</f>
        <v>-</v>
      </c>
      <c r="BG35" s="16"/>
      <c r="BH35" s="17"/>
      <c r="BI35" s="17"/>
      <c r="BJ35" s="17"/>
      <c r="BK35" s="17"/>
      <c r="BL35" s="16"/>
      <c r="BM35" s="15"/>
      <c r="BN35" s="15"/>
      <c r="BO35" s="166"/>
      <c r="BP35" s="17"/>
      <c r="BQ35" s="13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226" t="str">
        <f t="shared" si="6"/>
        <v/>
      </c>
    </row>
    <row r="36" spans="1:72">
      <c r="A36" s="51" t="str">
        <f t="shared" si="1"/>
        <v/>
      </c>
      <c r="B36" s="172"/>
      <c r="C36" s="8" t="str">
        <f>IF(BS_CONTROLE[[#This Row],[DATA]]="","",WEEKNUM(BS_CONTROLE[[#This Row],[DATA]]))</f>
        <v/>
      </c>
      <c r="D36" s="52"/>
      <c r="E36" s="309">
        <v>31</v>
      </c>
      <c r="F36" s="173"/>
      <c r="G36" s="9" t="str">
        <f>IF(D36="","*",VLOOKUP(F36,BS_ATIVIDADE[#All],3,FALSE))</f>
        <v>*</v>
      </c>
      <c r="H36" s="174"/>
      <c r="I36" s="174"/>
      <c r="J36" s="218"/>
      <c r="K36" s="218"/>
      <c r="L36" s="84" t="s">
        <v>487</v>
      </c>
      <c r="M36" s="205" t="str" cm="1">
        <f t="array" ref="M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" s="205" t="str" cm="1">
        <f t="array" ref="N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" s="174"/>
      <c r="P36" s="174"/>
      <c r="Q36" s="84"/>
      <c r="R36" s="10" t="str">
        <f>IFERROR(_xlfn.XLOOKUP(F36, BS_ATIVIDADE[ATIVIDADE],BS_ATIVIDADE[UNIDADE] ), "*")</f>
        <v>*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1" t="str">
        <f>IFERROR(_xlfn.XLOOKUP(J36, BASE_MAPA!$D$2:$D$359, BASE_MAPA!$I$2:$I$359), "ERRO")</f>
        <v>ERRO</v>
      </c>
      <c r="V36" s="199"/>
      <c r="W36" s="174"/>
      <c r="X36" s="219"/>
      <c r="Y36" s="159"/>
      <c r="Z36" s="159"/>
      <c r="AA36" s="84"/>
      <c r="AB36" s="71"/>
      <c r="AC36" s="71"/>
      <c r="AD36" s="174"/>
      <c r="AE36" s="84"/>
      <c r="AF36" s="84"/>
      <c r="AG36" s="84"/>
      <c r="AH36" s="49"/>
      <c r="AI36" s="143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-</v>
      </c>
      <c r="AN36" s="273" t="str">
        <f>IF(BS_CONTROLE[[#This Row],[SB]]=0, "-", BS_CONTROLE[[#This Row],[SB]])</f>
        <v>-</v>
      </c>
      <c r="AO36" s="274" t="str">
        <f>IF(BS_CONTROLE[[#This Row],[SUB]]=0, "-", BS_CONTROLE[[#This Row],[SUB]])</f>
        <v>-</v>
      </c>
      <c r="AP36" s="275" t="str">
        <f>IF(BS_CONTROLE[[#This Row],[KM - Inicio]]=0, "-", BS_CONTROLE[[#This Row],[KM - Inicio]])</f>
        <v>-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 t="str">
        <f t="shared" si="2"/>
        <v>*</v>
      </c>
      <c r="AZ36" s="14"/>
      <c r="BA36" s="72"/>
      <c r="BB36" s="10" t="str">
        <f>IFERROR(_xlfn.XLOOKUP(AI36, BS_ATIVIDADE[ATIVIDADE],BS_ATIVIDADE[UNIDADE] ), "*")</f>
        <v>*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>
        <f>IFERROR(_xlfn.XLOOKUP(AO36, BASE_MAPA!$D$2:$D$359, BASE_MAPA!$I$2:$I$359), "ERRO")</f>
        <v>ERRO</v>
      </c>
      <c r="BF36" s="276" t="str">
        <f>IF(BS_CONTROLE[[#This Row],[Responsavel pelo boletim]]=0, "-", BS_CONTROLE[[#This Row],[Responsavel pelo boletim]])</f>
        <v>-</v>
      </c>
      <c r="BG36" s="16"/>
      <c r="BH36" s="17"/>
      <c r="BI36" s="17"/>
      <c r="BJ36" s="17"/>
      <c r="BK36" s="17"/>
      <c r="BL36" s="16"/>
      <c r="BM36" s="15"/>
      <c r="BN36" s="15"/>
      <c r="BO36" s="166"/>
      <c r="BP36" s="17"/>
      <c r="BQ36" s="13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226" t="str">
        <f t="shared" si="6"/>
        <v/>
      </c>
    </row>
    <row r="37" spans="1:72">
      <c r="A37" s="51" t="str">
        <f t="shared" si="1"/>
        <v/>
      </c>
      <c r="B37" s="172"/>
      <c r="C37" s="8" t="str">
        <f>IF(BS_CONTROLE[[#This Row],[DATA]]="","",WEEKNUM(BS_CONTROLE[[#This Row],[DATA]]))</f>
        <v/>
      </c>
      <c r="D37" s="52"/>
      <c r="E37" s="309">
        <v>32</v>
      </c>
      <c r="F37" s="173"/>
      <c r="G37" s="9" t="str">
        <f>IF(D37="","*",VLOOKUP(F37,BS_ATIVIDADE[#All],3,FALSE))</f>
        <v>*</v>
      </c>
      <c r="H37" s="174"/>
      <c r="I37" s="174"/>
      <c r="J37" s="218"/>
      <c r="K37" s="218"/>
      <c r="L37" s="84" t="s">
        <v>487</v>
      </c>
      <c r="M37" s="205" t="str" cm="1">
        <f t="array" ref="M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" s="205" t="str" cm="1">
        <f t="array" ref="N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" s="174"/>
      <c r="P37" s="174"/>
      <c r="Q37" s="84"/>
      <c r="R37" s="10" t="str">
        <f>IFERROR(_xlfn.XLOOKUP(F37, BS_ATIVIDADE[ATIVIDADE],BS_ATIVIDADE[UNIDADE] ), "*")</f>
        <v>*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1" t="str">
        <f>IFERROR(_xlfn.XLOOKUP(J37, BASE_MAPA!$D$2:$D$359, BASE_MAPA!$I$2:$I$359), "ERRO")</f>
        <v>ERRO</v>
      </c>
      <c r="V37" s="199"/>
      <c r="W37" s="174"/>
      <c r="X37" s="219"/>
      <c r="Y37" s="159"/>
      <c r="Z37" s="159"/>
      <c r="AA37" s="84"/>
      <c r="AB37" s="71"/>
      <c r="AC37" s="71"/>
      <c r="AD37" s="174"/>
      <c r="AE37" s="84"/>
      <c r="AF37" s="84"/>
      <c r="AG37" s="84"/>
      <c r="AH37" s="49"/>
      <c r="AI37" s="143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3" t="str">
        <f>IF(BS_CONTROLE[[#This Row],[Local - Partida]]=0, "-", BS_CONTROLE[[#This Row],[Local - Partida]])</f>
        <v>-</v>
      </c>
      <c r="AL37" s="273" t="str">
        <f>IF(BS_CONTROLE[[#This Row],[Local - Encerramento]]=0, "-", BS_CONTROLE[[#This Row],[Local - Encerramento]])</f>
        <v>-</v>
      </c>
      <c r="AM37" s="273" t="str">
        <f>IF(BS_CONTROLE[[#This Row],[Entre - Estações]]=0, "-", BS_CONTROLE[[#This Row],[Entre - Estações]])</f>
        <v>-</v>
      </c>
      <c r="AN37" s="273" t="str">
        <f>IF(BS_CONTROLE[[#This Row],[SB]]=0, "-", BS_CONTROLE[[#This Row],[SB]])</f>
        <v>-</v>
      </c>
      <c r="AO37" s="274" t="str">
        <f>IF(BS_CONTROLE[[#This Row],[SUB]]=0, "-", BS_CONTROLE[[#This Row],[SUB]])</f>
        <v>-</v>
      </c>
      <c r="AP37" s="275" t="str">
        <f>IF(BS_CONTROLE[[#This Row],[KM - Inicio]]=0, "-", BS_CONTROLE[[#This Row],[KM - Inicio]])</f>
        <v>-</v>
      </c>
      <c r="AQ37" s="275" t="str">
        <f>IF(BS_CONTROLE[[#This Row],[KM - Fim]]=0, "-", BS_CONTROLE[[#This Row],[KM - Fim]])</f>
        <v>-</v>
      </c>
      <c r="AR37" s="39"/>
      <c r="AS37" s="39"/>
      <c r="AT37" s="39"/>
      <c r="AU37" s="39"/>
      <c r="AV37" s="39"/>
      <c r="AW37" s="39"/>
      <c r="AX37" s="39"/>
      <c r="AY37" s="308" t="str">
        <f t="shared" si="2"/>
        <v>*</v>
      </c>
      <c r="AZ37" s="14"/>
      <c r="BA37" s="72"/>
      <c r="BB37" s="10" t="str">
        <f>IFERROR(_xlfn.XLOOKUP(AI37, BS_ATIVIDADE[ATIVIDADE],BS_ATIVIDADE[UNIDADE] ), "*")</f>
        <v>*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>
        <f>IFERROR(_xlfn.XLOOKUP(AO37, BASE_MAPA!$D$2:$D$359, BASE_MAPA!$I$2:$I$359), "ERRO")</f>
        <v>ERRO</v>
      </c>
      <c r="BF37" s="276" t="str">
        <f>IF(BS_CONTROLE[[#This Row],[Responsavel pelo boletim]]=0, "-", BS_CONTROLE[[#This Row],[Responsavel pelo boletim]])</f>
        <v>-</v>
      </c>
      <c r="BG37" s="16"/>
      <c r="BH37" s="17"/>
      <c r="BI37" s="17"/>
      <c r="BJ37" s="17"/>
      <c r="BK37" s="17"/>
      <c r="BL37" s="16"/>
      <c r="BM37" s="15"/>
      <c r="BN37" s="15"/>
      <c r="BO37" s="166"/>
      <c r="BP37" s="17"/>
      <c r="BQ37" s="13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226" t="str">
        <f t="shared" si="6"/>
        <v/>
      </c>
    </row>
    <row r="38" spans="1:72">
      <c r="A38" s="51" t="str">
        <f t="shared" si="1"/>
        <v/>
      </c>
      <c r="B38" s="172"/>
      <c r="C38" s="8" t="str">
        <f>IF(BS_CONTROLE[[#This Row],[DATA]]="","",WEEKNUM(BS_CONTROLE[[#This Row],[DATA]]))</f>
        <v/>
      </c>
      <c r="D38" s="52"/>
      <c r="E38" s="309">
        <v>33</v>
      </c>
      <c r="F38" s="173"/>
      <c r="G38" s="9" t="str">
        <f>IF(D38="","*",VLOOKUP(F38,BS_ATIVIDADE[#All],3,FALSE))</f>
        <v>*</v>
      </c>
      <c r="H38" s="174"/>
      <c r="I38" s="174"/>
      <c r="J38" s="218"/>
      <c r="K38" s="218"/>
      <c r="L38" s="84" t="s">
        <v>487</v>
      </c>
      <c r="M38" s="205" t="str" cm="1">
        <f t="array" ref="M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" s="205" t="str" cm="1">
        <f t="array" ref="N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" s="174"/>
      <c r="P38" s="174"/>
      <c r="Q38" s="84"/>
      <c r="R38" s="10" t="str">
        <f>IFERROR(_xlfn.XLOOKUP(F38, BS_ATIVIDADE[ATIVIDADE],BS_ATIVIDADE[UNIDADE] ), "*")</f>
        <v>*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1" t="str">
        <f>IFERROR(_xlfn.XLOOKUP(J38, BASE_MAPA!$D$2:$D$359, BASE_MAPA!$I$2:$I$359), "ERRO")</f>
        <v>ERRO</v>
      </c>
      <c r="V38" s="199"/>
      <c r="W38" s="174"/>
      <c r="X38" s="219"/>
      <c r="Y38" s="159"/>
      <c r="Z38" s="159"/>
      <c r="AA38" s="84"/>
      <c r="AB38" s="71"/>
      <c r="AC38" s="71"/>
      <c r="AD38" s="174"/>
      <c r="AE38" s="84"/>
      <c r="AF38" s="84"/>
      <c r="AG38" s="84"/>
      <c r="AH38" s="49"/>
      <c r="AI38" s="143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3" t="str">
        <f>IF(BS_CONTROLE[[#This Row],[Local - Partida]]=0, "-", BS_CONTROLE[[#This Row],[Local - Partida]])</f>
        <v>-</v>
      </c>
      <c r="AL38" s="273" t="str">
        <f>IF(BS_CONTROLE[[#This Row],[Local - Encerramento]]=0, "-", BS_CONTROLE[[#This Row],[Local - Encerramento]])</f>
        <v>-</v>
      </c>
      <c r="AM38" s="273" t="str">
        <f>IF(BS_CONTROLE[[#This Row],[Entre - Estações]]=0, "-", BS_CONTROLE[[#This Row],[Entre - Estações]])</f>
        <v>-</v>
      </c>
      <c r="AN38" s="273" t="str">
        <f>IF(BS_CONTROLE[[#This Row],[SB]]=0, "-", BS_CONTROLE[[#This Row],[SB]])</f>
        <v>-</v>
      </c>
      <c r="AO38" s="274" t="str">
        <f>IF(BS_CONTROLE[[#This Row],[SUB]]=0, "-", BS_CONTROLE[[#This Row],[SUB]])</f>
        <v>-</v>
      </c>
      <c r="AP38" s="275" t="str">
        <f>IF(BS_CONTROLE[[#This Row],[KM - Inicio]]=0, "-", BS_CONTROLE[[#This Row],[KM - Inicio]])</f>
        <v>-</v>
      </c>
      <c r="AQ38" s="275" t="str">
        <f>IF(BS_CONTROLE[[#This Row],[KM - Fim]]=0, "-", BS_CONTROLE[[#This Row],[KM - Fim]])</f>
        <v>-</v>
      </c>
      <c r="AR38" s="39"/>
      <c r="AS38" s="39"/>
      <c r="AT38" s="39"/>
      <c r="AU38" s="39"/>
      <c r="AV38" s="39"/>
      <c r="AW38" s="39"/>
      <c r="AX38" s="39"/>
      <c r="AY38" s="308" t="str">
        <f t="shared" si="2"/>
        <v>*</v>
      </c>
      <c r="AZ38" s="14"/>
      <c r="BA38" s="72"/>
      <c r="BB38" s="10" t="str">
        <f>IFERROR(_xlfn.XLOOKUP(AI38, BS_ATIVIDADE[ATIVIDADE],BS_ATIVIDADE[UNIDADE] ), "*")</f>
        <v>*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>
        <f>IFERROR(_xlfn.XLOOKUP(AO38, BASE_MAPA!$D$2:$D$359, BASE_MAPA!$I$2:$I$359), "ERRO")</f>
        <v>ERRO</v>
      </c>
      <c r="BF38" s="276" t="str">
        <f>IF(BS_CONTROLE[[#This Row],[Responsavel pelo boletim]]=0, "-", BS_CONTROLE[[#This Row],[Responsavel pelo boletim]])</f>
        <v>-</v>
      </c>
      <c r="BG38" s="16"/>
      <c r="BH38" s="17"/>
      <c r="BI38" s="17"/>
      <c r="BJ38" s="17"/>
      <c r="BK38" s="17"/>
      <c r="BL38" s="16"/>
      <c r="BM38" s="15"/>
      <c r="BN38" s="15"/>
      <c r="BO38" s="166"/>
      <c r="BP38" s="17"/>
      <c r="BQ38" s="13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226" t="str">
        <f t="shared" si="6"/>
        <v/>
      </c>
    </row>
    <row r="39" spans="1:72">
      <c r="A39" s="51" t="str">
        <f t="shared" si="1"/>
        <v/>
      </c>
      <c r="B39" s="172"/>
      <c r="C39" s="8" t="str">
        <f>IF(BS_CONTROLE[[#This Row],[DATA]]="","",WEEKNUM(BS_CONTROLE[[#This Row],[DATA]]))</f>
        <v/>
      </c>
      <c r="D39" s="52"/>
      <c r="E39" s="309">
        <v>34</v>
      </c>
      <c r="F39" s="173"/>
      <c r="G39" s="9" t="str">
        <f>IF(D39="","*",VLOOKUP(F39,BS_ATIVIDADE[#All],3,FALSE))</f>
        <v>*</v>
      </c>
      <c r="H39" s="174"/>
      <c r="I39" s="174"/>
      <c r="J39" s="218"/>
      <c r="K39" s="218"/>
      <c r="L39" s="84" t="s">
        <v>487</v>
      </c>
      <c r="M39" s="205" t="str" cm="1">
        <f t="array" ref="M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" s="205" t="str" cm="1">
        <f t="array" ref="N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" s="174"/>
      <c r="P39" s="174"/>
      <c r="Q39" s="84"/>
      <c r="R39" s="10" t="str">
        <f>IFERROR(_xlfn.XLOOKUP(F39, BS_ATIVIDADE[ATIVIDADE],BS_ATIVIDADE[UNIDADE] ), "*")</f>
        <v>*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1" t="str">
        <f>IFERROR(_xlfn.XLOOKUP(J39, BASE_MAPA!$D$2:$D$359, BASE_MAPA!$I$2:$I$359), "ERRO")</f>
        <v>ERRO</v>
      </c>
      <c r="V39" s="199"/>
      <c r="W39" s="174"/>
      <c r="X39" s="219"/>
      <c r="Y39" s="159"/>
      <c r="Z39" s="159"/>
      <c r="AA39" s="84"/>
      <c r="AB39" s="71"/>
      <c r="AC39" s="71"/>
      <c r="AD39" s="174"/>
      <c r="AE39" s="84"/>
      <c r="AF39" s="84"/>
      <c r="AG39" s="84"/>
      <c r="AH39" s="49"/>
      <c r="AI39" s="143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-</v>
      </c>
      <c r="AN39" s="273" t="str">
        <f>IF(BS_CONTROLE[[#This Row],[SB]]=0, "-", BS_CONTROLE[[#This Row],[SB]])</f>
        <v>-</v>
      </c>
      <c r="AO39" s="274" t="str">
        <f>IF(BS_CONTROLE[[#This Row],[SUB]]=0, "-", BS_CONTROLE[[#This Row],[SUB]])</f>
        <v>-</v>
      </c>
      <c r="AP39" s="275" t="str">
        <f>IF(BS_CONTROLE[[#This Row],[KM - Inicio]]=0, "-", BS_CONTROLE[[#This Row],[KM - Inicio]])</f>
        <v>-</v>
      </c>
      <c r="AQ39" s="275" t="str">
        <f>IF(BS_CONTROLE[[#This Row],[KM - Fim]]=0, "-", BS_CONTROLE[[#This Row],[KM - Fim]])</f>
        <v>-</v>
      </c>
      <c r="AR39" s="39"/>
      <c r="AS39" s="39"/>
      <c r="AT39" s="39"/>
      <c r="AU39" s="39"/>
      <c r="AV39" s="39"/>
      <c r="AW39" s="39"/>
      <c r="AX39" s="39"/>
      <c r="AY39" s="308" t="str">
        <f t="shared" si="2"/>
        <v>*</v>
      </c>
      <c r="AZ39" s="14"/>
      <c r="BA39" s="72"/>
      <c r="BB39" s="10" t="str">
        <f>IFERROR(_xlfn.XLOOKUP(AI39, BS_ATIVIDADE[ATIVIDADE],BS_ATIVIDADE[UNIDADE] ), "*")</f>
        <v>*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>
        <f>IFERROR(_xlfn.XLOOKUP(AO39, BASE_MAPA!$D$2:$D$359, BASE_MAPA!$I$2:$I$359), "ERRO")</f>
        <v>ERRO</v>
      </c>
      <c r="BF39" s="276" t="str">
        <f>IF(BS_CONTROLE[[#This Row],[Responsavel pelo boletim]]=0, "-", BS_CONTROLE[[#This Row],[Responsavel pelo boletim]])</f>
        <v>-</v>
      </c>
      <c r="BG39" s="16"/>
      <c r="BH39" s="17"/>
      <c r="BI39" s="17"/>
      <c r="BJ39" s="17"/>
      <c r="BK39" s="17"/>
      <c r="BL39" s="16"/>
      <c r="BM39" s="15"/>
      <c r="BN39" s="15"/>
      <c r="BO39" s="166"/>
      <c r="BP39" s="17"/>
      <c r="BQ39" s="13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226" t="str">
        <f t="shared" si="6"/>
        <v/>
      </c>
    </row>
    <row r="40" spans="1:72">
      <c r="A40" s="51" t="str">
        <f t="shared" si="1"/>
        <v/>
      </c>
      <c r="B40" s="172"/>
      <c r="C40" s="8" t="str">
        <f>IF(BS_CONTROLE[[#This Row],[DATA]]="","",WEEKNUM(BS_CONTROLE[[#This Row],[DATA]]))</f>
        <v/>
      </c>
      <c r="D40" s="52"/>
      <c r="E40" s="309">
        <v>35</v>
      </c>
      <c r="F40" s="173"/>
      <c r="G40" s="9" t="str">
        <f>IF(D40="","*",VLOOKUP(F40,BS_ATIVIDADE[#All],3,FALSE))</f>
        <v>*</v>
      </c>
      <c r="H40" s="174"/>
      <c r="I40" s="174"/>
      <c r="J40" s="218"/>
      <c r="K40" s="218"/>
      <c r="L40" s="84" t="s">
        <v>487</v>
      </c>
      <c r="M40" s="205" t="str" cm="1">
        <f t="array" ref="M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" s="205" t="str" cm="1">
        <f t="array" ref="N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" s="174"/>
      <c r="P40" s="174"/>
      <c r="Q40" s="84"/>
      <c r="R40" s="10" t="str">
        <f>IFERROR(_xlfn.XLOOKUP(F40, BS_ATIVIDADE[ATIVIDADE],BS_ATIVIDADE[UNIDADE] ), "*")</f>
        <v>*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1" t="str">
        <f>IFERROR(_xlfn.XLOOKUP(J40, BASE_MAPA!$D$2:$D$359, BASE_MAPA!$I$2:$I$359), "ERRO")</f>
        <v>ERRO</v>
      </c>
      <c r="V40" s="199"/>
      <c r="W40" s="174"/>
      <c r="X40" s="219"/>
      <c r="Y40" s="159"/>
      <c r="Z40" s="159"/>
      <c r="AA40" s="84"/>
      <c r="AB40" s="71"/>
      <c r="AC40" s="71"/>
      <c r="AD40" s="174"/>
      <c r="AE40" s="84"/>
      <c r="AF40" s="84"/>
      <c r="AG40" s="84"/>
      <c r="AH40" s="49"/>
      <c r="AI40" s="143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3" t="str">
        <f>IF(BS_CONTROLE[[#This Row],[Local - Partida]]=0, "-", BS_CONTROLE[[#This Row],[Local - Partida]])</f>
        <v>-</v>
      </c>
      <c r="AL40" s="273" t="str">
        <f>IF(BS_CONTROLE[[#This Row],[Local - Encerramento]]=0, "-", BS_CONTROLE[[#This Row],[Local - Encerramento]])</f>
        <v>-</v>
      </c>
      <c r="AM40" s="273" t="str">
        <f>IF(BS_CONTROLE[[#This Row],[Entre - Estações]]=0, "-", BS_CONTROLE[[#This Row],[Entre - Estações]])</f>
        <v>-</v>
      </c>
      <c r="AN40" s="273" t="str">
        <f>IF(BS_CONTROLE[[#This Row],[SB]]=0, "-", BS_CONTROLE[[#This Row],[SB]])</f>
        <v>-</v>
      </c>
      <c r="AO40" s="274" t="str">
        <f>IF(BS_CONTROLE[[#This Row],[SUB]]=0, "-", BS_CONTROLE[[#This Row],[SUB]])</f>
        <v>-</v>
      </c>
      <c r="AP40" s="275" t="str">
        <f>IF(BS_CONTROLE[[#This Row],[KM - Inicio]]=0, "-", BS_CONTROLE[[#This Row],[KM - Inicio]])</f>
        <v>-</v>
      </c>
      <c r="AQ40" s="275" t="str">
        <f>IF(BS_CONTROLE[[#This Row],[KM - Fim]]=0, "-", BS_CONTROLE[[#This Row],[KM - Fim]])</f>
        <v>-</v>
      </c>
      <c r="AR40" s="39"/>
      <c r="AS40" s="39"/>
      <c r="AT40" s="39"/>
      <c r="AU40" s="39"/>
      <c r="AV40" s="39"/>
      <c r="AW40" s="39"/>
      <c r="AX40" s="39"/>
      <c r="AY40" s="308" t="str">
        <f t="shared" si="2"/>
        <v>*</v>
      </c>
      <c r="AZ40" s="14"/>
      <c r="BA40" s="72"/>
      <c r="BB40" s="10" t="str">
        <f>IFERROR(_xlfn.XLOOKUP(AI40, BS_ATIVIDADE[ATIVIDADE],BS_ATIVIDADE[UNIDADE] ), "*")</f>
        <v>*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>
        <f>IFERROR(_xlfn.XLOOKUP(AO40, BASE_MAPA!$D$2:$D$359, BASE_MAPA!$I$2:$I$359), "ERRO")</f>
        <v>ERRO</v>
      </c>
      <c r="BF40" s="276" t="str">
        <f>IF(BS_CONTROLE[[#This Row],[Responsavel pelo boletim]]=0, "-", BS_CONTROLE[[#This Row],[Responsavel pelo boletim]])</f>
        <v>-</v>
      </c>
      <c r="BG40" s="16"/>
      <c r="BH40" s="17"/>
      <c r="BI40" s="17"/>
      <c r="BJ40" s="17"/>
      <c r="BK40" s="17"/>
      <c r="BL40" s="16"/>
      <c r="BM40" s="15"/>
      <c r="BN40" s="15"/>
      <c r="BO40" s="166"/>
      <c r="BP40" s="17"/>
      <c r="BQ40" s="13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226" t="str">
        <f t="shared" si="6"/>
        <v/>
      </c>
    </row>
    <row r="41" spans="1:72">
      <c r="A41" s="51" t="str">
        <f t="shared" si="1"/>
        <v/>
      </c>
      <c r="B41" s="172"/>
      <c r="C41" s="8" t="str">
        <f>IF(BS_CONTROLE[[#This Row],[DATA]]="","",WEEKNUM(BS_CONTROLE[[#This Row],[DATA]]))</f>
        <v/>
      </c>
      <c r="D41" s="52"/>
      <c r="E41" s="309">
        <v>36</v>
      </c>
      <c r="F41" s="173"/>
      <c r="G41" s="9" t="str">
        <f>IF(D41="","*",VLOOKUP(F41,BS_ATIVIDADE[#All],3,FALSE))</f>
        <v>*</v>
      </c>
      <c r="H41" s="174"/>
      <c r="I41" s="174"/>
      <c r="J41" s="218"/>
      <c r="K41" s="218"/>
      <c r="L41" s="84" t="s">
        <v>487</v>
      </c>
      <c r="M41" s="205" t="str" cm="1">
        <f t="array" ref="M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" s="205" t="str" cm="1">
        <f t="array" ref="N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" s="174"/>
      <c r="P41" s="174"/>
      <c r="Q41" s="84"/>
      <c r="R41" s="10" t="str">
        <f>IFERROR(_xlfn.XLOOKUP(F41, BS_ATIVIDADE[ATIVIDADE],BS_ATIVIDADE[UNIDADE] ), "*")</f>
        <v>*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1" t="str">
        <f>IFERROR(_xlfn.XLOOKUP(J41, BASE_MAPA!$D$2:$D$359, BASE_MAPA!$I$2:$I$359), "ERRO")</f>
        <v>ERRO</v>
      </c>
      <c r="V41" s="199"/>
      <c r="W41" s="174"/>
      <c r="X41" s="219"/>
      <c r="Y41" s="159"/>
      <c r="Z41" s="159"/>
      <c r="AA41" s="84"/>
      <c r="AB41" s="71"/>
      <c r="AC41" s="71"/>
      <c r="AD41" s="174"/>
      <c r="AE41" s="84"/>
      <c r="AF41" s="84"/>
      <c r="AG41" s="84"/>
      <c r="AH41" s="49"/>
      <c r="AI41" s="143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73" t="str">
        <f>IF(BS_CONTROLE[[#This Row],[Local - Partida]]=0, "-", BS_CONTROLE[[#This Row],[Local - Partida]])</f>
        <v>-</v>
      </c>
      <c r="AL41" s="273" t="str">
        <f>IF(BS_CONTROLE[[#This Row],[Local - Encerramento]]=0, "-", BS_CONTROLE[[#This Row],[Local - Encerramento]])</f>
        <v>-</v>
      </c>
      <c r="AM41" s="273" t="str">
        <f>IF(BS_CONTROLE[[#This Row],[Entre - Estações]]=0, "-", BS_CONTROLE[[#This Row],[Entre - Estações]])</f>
        <v>-</v>
      </c>
      <c r="AN41" s="273" t="str">
        <f>IF(BS_CONTROLE[[#This Row],[SB]]=0, "-", BS_CONTROLE[[#This Row],[SB]])</f>
        <v>-</v>
      </c>
      <c r="AO41" s="274" t="str">
        <f>IF(BS_CONTROLE[[#This Row],[SUB]]=0, "-", BS_CONTROLE[[#This Row],[SUB]])</f>
        <v>-</v>
      </c>
      <c r="AP41" s="275" t="str">
        <f>IF(BS_CONTROLE[[#This Row],[KM - Inicio]]=0, "-", BS_CONTROLE[[#This Row],[KM - Inicio]])</f>
        <v>-</v>
      </c>
      <c r="AQ41" s="275" t="str">
        <f>IF(BS_CONTROLE[[#This Row],[KM - Fim]]=0, "-", BS_CONTROLE[[#This Row],[KM - Fim]])</f>
        <v>-</v>
      </c>
      <c r="AR41" s="39"/>
      <c r="AS41" s="39"/>
      <c r="AT41" s="39"/>
      <c r="AU41" s="39"/>
      <c r="AV41" s="39"/>
      <c r="AW41" s="39"/>
      <c r="AX41" s="39"/>
      <c r="AY41" s="308" t="str">
        <f t="shared" si="2"/>
        <v>*</v>
      </c>
      <c r="AZ41" s="14"/>
      <c r="BA41" s="72"/>
      <c r="BB41" s="10" t="str">
        <f>IFERROR(_xlfn.XLOOKUP(AI41, BS_ATIVIDADE[ATIVIDADE],BS_ATIVIDADE[UNIDADE] ), "*")</f>
        <v>*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>
        <f>IFERROR(_xlfn.XLOOKUP(AO41, BASE_MAPA!$D$2:$D$359, BASE_MAPA!$I$2:$I$359), "ERRO")</f>
        <v>ERRO</v>
      </c>
      <c r="BF41" s="276" t="str">
        <f>IF(BS_CONTROLE[[#This Row],[Responsavel pelo boletim]]=0, "-", BS_CONTROLE[[#This Row],[Responsavel pelo boletim]])</f>
        <v>-</v>
      </c>
      <c r="BG41" s="16"/>
      <c r="BH41" s="17"/>
      <c r="BI41" s="17"/>
      <c r="BJ41" s="17"/>
      <c r="BK41" s="17"/>
      <c r="BL41" s="16"/>
      <c r="BM41" s="15"/>
      <c r="BN41" s="15"/>
      <c r="BO41" s="166"/>
      <c r="BP41" s="17"/>
      <c r="BQ41" s="13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226" t="str">
        <f t="shared" si="6"/>
        <v/>
      </c>
    </row>
    <row r="42" spans="1:72">
      <c r="A42" s="51" t="str">
        <f t="shared" si="1"/>
        <v/>
      </c>
      <c r="B42" s="172"/>
      <c r="C42" s="8" t="str">
        <f>IF(BS_CONTROLE[[#This Row],[DATA]]="","",WEEKNUM(BS_CONTROLE[[#This Row],[DATA]]))</f>
        <v/>
      </c>
      <c r="D42" s="52"/>
      <c r="E42" s="309">
        <v>37</v>
      </c>
      <c r="F42" s="173"/>
      <c r="G42" s="9" t="str">
        <f>IF(D42="","*",VLOOKUP(F42,BS_ATIVIDADE[#All],3,FALSE))</f>
        <v>*</v>
      </c>
      <c r="H42" s="174"/>
      <c r="I42" s="174"/>
      <c r="J42" s="218"/>
      <c r="K42" s="218"/>
      <c r="L42" s="84" t="s">
        <v>487</v>
      </c>
      <c r="M42" s="205" t="str" cm="1">
        <f t="array" ref="M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" s="205" t="str" cm="1">
        <f t="array" ref="N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" s="174"/>
      <c r="P42" s="174"/>
      <c r="Q42" s="84"/>
      <c r="R42" s="10" t="str">
        <f>IFERROR(_xlfn.XLOOKUP(F42, BS_ATIVIDADE[ATIVIDADE],BS_ATIVIDADE[UNIDADE] ), "*")</f>
        <v>*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1" t="str">
        <f>IFERROR(_xlfn.XLOOKUP(J42, BASE_MAPA!$D$2:$D$359, BASE_MAPA!$I$2:$I$359), "ERRO")</f>
        <v>ERRO</v>
      </c>
      <c r="V42" s="199"/>
      <c r="W42" s="174"/>
      <c r="X42" s="219"/>
      <c r="Y42" s="159"/>
      <c r="Z42" s="159"/>
      <c r="AA42" s="84"/>
      <c r="AB42" s="71"/>
      <c r="AC42" s="71"/>
      <c r="AD42" s="174"/>
      <c r="AE42" s="84"/>
      <c r="AF42" s="84"/>
      <c r="AG42" s="84"/>
      <c r="AH42" s="49"/>
      <c r="AI42" s="143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3" t="str">
        <f>IF(BS_CONTROLE[[#This Row],[Local - Partida]]=0, "-", BS_CONTROLE[[#This Row],[Local - Partida]])</f>
        <v>-</v>
      </c>
      <c r="AL42" s="273" t="str">
        <f>IF(BS_CONTROLE[[#This Row],[Local - Encerramento]]=0, "-", BS_CONTROLE[[#This Row],[Local - Encerramento]])</f>
        <v>-</v>
      </c>
      <c r="AM42" s="273" t="str">
        <f>IF(BS_CONTROLE[[#This Row],[Entre - Estações]]=0, "-", BS_CONTROLE[[#This Row],[Entre - Estações]])</f>
        <v>-</v>
      </c>
      <c r="AN42" s="273" t="str">
        <f>IF(BS_CONTROLE[[#This Row],[SB]]=0, "-", BS_CONTROLE[[#This Row],[SB]])</f>
        <v>-</v>
      </c>
      <c r="AO42" s="274" t="str">
        <f>IF(BS_CONTROLE[[#This Row],[SUB]]=0, "-", BS_CONTROLE[[#This Row],[SUB]])</f>
        <v>-</v>
      </c>
      <c r="AP42" s="275" t="str">
        <f>IF(BS_CONTROLE[[#This Row],[KM - Inicio]]=0, "-", BS_CONTROLE[[#This Row],[KM - Inicio]])</f>
        <v>-</v>
      </c>
      <c r="AQ42" s="275" t="str">
        <f>IF(BS_CONTROLE[[#This Row],[KM - Fim]]=0, "-", BS_CONTROLE[[#This Row],[KM - Fim]])</f>
        <v>-</v>
      </c>
      <c r="AR42" s="39"/>
      <c r="AS42" s="39"/>
      <c r="AT42" s="39"/>
      <c r="AU42" s="39"/>
      <c r="AV42" s="39"/>
      <c r="AW42" s="39"/>
      <c r="AX42" s="39"/>
      <c r="AY42" s="308" t="str">
        <f t="shared" si="2"/>
        <v>*</v>
      </c>
      <c r="AZ42" s="14"/>
      <c r="BA42" s="72"/>
      <c r="BB42" s="10" t="str">
        <f>IFERROR(_xlfn.XLOOKUP(AI42, BS_ATIVIDADE[ATIVIDADE],BS_ATIVIDADE[UNIDADE] ), "*")</f>
        <v>*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>
        <f>IFERROR(_xlfn.XLOOKUP(AO42, BASE_MAPA!$D$2:$D$359, BASE_MAPA!$I$2:$I$359), "ERRO")</f>
        <v>ERRO</v>
      </c>
      <c r="BF42" s="276" t="str">
        <f>IF(BS_CONTROLE[[#This Row],[Responsavel pelo boletim]]=0, "-", BS_CONTROLE[[#This Row],[Responsavel pelo boletim]])</f>
        <v>-</v>
      </c>
      <c r="BG42" s="16"/>
      <c r="BH42" s="17"/>
      <c r="BI42" s="17"/>
      <c r="BJ42" s="17"/>
      <c r="BK42" s="17"/>
      <c r="BL42" s="16"/>
      <c r="BM42" s="15"/>
      <c r="BN42" s="15"/>
      <c r="BO42" s="166"/>
      <c r="BP42" s="17"/>
      <c r="BQ42" s="13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226" t="str">
        <f t="shared" si="6"/>
        <v/>
      </c>
    </row>
    <row r="43" spans="1:72">
      <c r="A43" s="51" t="str">
        <f t="shared" si="1"/>
        <v/>
      </c>
      <c r="B43" s="172"/>
      <c r="C43" s="8" t="str">
        <f>IF(BS_CONTROLE[[#This Row],[DATA]]="","",WEEKNUM(BS_CONTROLE[[#This Row],[DATA]]))</f>
        <v/>
      </c>
      <c r="D43" s="52"/>
      <c r="E43" s="309">
        <v>38</v>
      </c>
      <c r="F43" s="173"/>
      <c r="G43" s="9" t="str">
        <f>IF(D43="","*",VLOOKUP(F43,BS_ATIVIDADE[#All],3,FALSE))</f>
        <v>*</v>
      </c>
      <c r="H43" s="174"/>
      <c r="I43" s="174"/>
      <c r="J43" s="218"/>
      <c r="K43" s="218"/>
      <c r="L43" s="84" t="s">
        <v>487</v>
      </c>
      <c r="M43" s="205" t="str" cm="1">
        <f t="array" ref="M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" s="205" t="str" cm="1">
        <f t="array" ref="N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" s="174"/>
      <c r="P43" s="174"/>
      <c r="Q43" s="84"/>
      <c r="R43" s="10" t="str">
        <f>IFERROR(_xlfn.XLOOKUP(F43, BS_ATIVIDADE[ATIVIDADE],BS_ATIVIDADE[UNIDADE] ), "*")</f>
        <v>*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1" t="str">
        <f>IFERROR(_xlfn.XLOOKUP(J43, BASE_MAPA!$D$2:$D$359, BASE_MAPA!$I$2:$I$359), "ERRO")</f>
        <v>ERRO</v>
      </c>
      <c r="V43" s="199"/>
      <c r="W43" s="174"/>
      <c r="X43" s="219"/>
      <c r="Y43" s="159"/>
      <c r="Z43" s="159"/>
      <c r="AA43" s="84"/>
      <c r="AB43" s="71"/>
      <c r="AC43" s="71"/>
      <c r="AD43" s="174"/>
      <c r="AE43" s="84"/>
      <c r="AF43" s="84"/>
      <c r="AG43" s="84"/>
      <c r="AH43" s="49"/>
      <c r="AI43" s="143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-</v>
      </c>
      <c r="AN43" s="273" t="str">
        <f>IF(BS_CONTROLE[[#This Row],[SB]]=0, "-", BS_CONTROLE[[#This Row],[SB]])</f>
        <v>-</v>
      </c>
      <c r="AO43" s="274" t="str">
        <f>IF(BS_CONTROLE[[#This Row],[SUB]]=0, "-", BS_CONTROLE[[#This Row],[SUB]])</f>
        <v>-</v>
      </c>
      <c r="AP43" s="275" t="str">
        <f>IF(BS_CONTROLE[[#This Row],[KM - Inicio]]=0, "-", BS_CONTROLE[[#This Row],[KM - Inicio]])</f>
        <v>-</v>
      </c>
      <c r="AQ43" s="275" t="str">
        <f>IF(BS_CONTROLE[[#This Row],[KM - Fim]]=0, "-", BS_CONTROLE[[#This Row],[KM - Fim]])</f>
        <v>-</v>
      </c>
      <c r="AR43" s="39"/>
      <c r="AS43" s="39"/>
      <c r="AT43" s="39"/>
      <c r="AU43" s="39"/>
      <c r="AV43" s="39"/>
      <c r="AW43" s="39"/>
      <c r="AX43" s="39"/>
      <c r="AY43" s="308" t="str">
        <f t="shared" si="2"/>
        <v>*</v>
      </c>
      <c r="AZ43" s="14"/>
      <c r="BA43" s="72"/>
      <c r="BB43" s="10" t="str">
        <f>IFERROR(_xlfn.XLOOKUP(AI43, BS_ATIVIDADE[ATIVIDADE],BS_ATIVIDADE[UNIDADE] ), "*")</f>
        <v>*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>
        <f>IFERROR(_xlfn.XLOOKUP(AO43, BASE_MAPA!$D$2:$D$359, BASE_MAPA!$I$2:$I$359), "ERRO")</f>
        <v>ERRO</v>
      </c>
      <c r="BF43" s="276" t="str">
        <f>IF(BS_CONTROLE[[#This Row],[Responsavel pelo boletim]]=0, "-", BS_CONTROLE[[#This Row],[Responsavel pelo boletim]])</f>
        <v>-</v>
      </c>
      <c r="BG43" s="16"/>
      <c r="BH43" s="17"/>
      <c r="BI43" s="17"/>
      <c r="BJ43" s="17"/>
      <c r="BK43" s="17"/>
      <c r="BL43" s="16"/>
      <c r="BM43" s="15"/>
      <c r="BN43" s="15"/>
      <c r="BO43" s="166"/>
      <c r="BP43" s="17"/>
      <c r="BQ43" s="13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226" t="str">
        <f t="shared" si="6"/>
        <v/>
      </c>
    </row>
    <row r="44" spans="1:72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" s="205" t="str" cm="1">
        <f t="array" ref="N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>
      <c r="A45" s="51" t="str">
        <f t="shared" si="1"/>
        <v/>
      </c>
      <c r="B45" s="172"/>
      <c r="C45" s="8" t="str">
        <f>IF(BS_CONTROLE[[#This Row],[DATA]]="","",WEEKNUM(BS_CONTROLE[[#This Row],[DATA]]))</f>
        <v/>
      </c>
      <c r="D45" s="52"/>
      <c r="E45" s="309">
        <v>40</v>
      </c>
      <c r="F45" s="173"/>
      <c r="G45" s="9" t="str">
        <f>IF(D45="","*",VLOOKUP(F45,BS_ATIVIDADE[#All],3,FALSE))</f>
        <v>*</v>
      </c>
      <c r="H45" s="174"/>
      <c r="I45" s="174"/>
      <c r="J45" s="218"/>
      <c r="K45" s="218"/>
      <c r="L45" s="84" t="s">
        <v>487</v>
      </c>
      <c r="M45" s="205" t="str" cm="1">
        <f t="array" ref="M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" s="205" t="str" cm="1">
        <f t="array" ref="N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" s="174"/>
      <c r="P45" s="174"/>
      <c r="Q45" s="84"/>
      <c r="R45" s="10" t="str">
        <f>IFERROR(_xlfn.XLOOKUP(F45, BS_ATIVIDADE[ATIVIDADE],BS_ATIVIDADE[UNIDADE] ), "*")</f>
        <v>*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1" t="str">
        <f>IFERROR(_xlfn.XLOOKUP(J45, BASE_MAPA!$D$2:$D$359, BASE_MAPA!$I$2:$I$359), "ERRO")</f>
        <v>ERRO</v>
      </c>
      <c r="V45" s="199"/>
      <c r="W45" s="174"/>
      <c r="X45" s="219"/>
      <c r="Y45" s="159"/>
      <c r="Z45" s="159"/>
      <c r="AA45" s="84"/>
      <c r="AB45" s="71"/>
      <c r="AC45" s="71"/>
      <c r="AD45" s="174"/>
      <c r="AE45" s="84"/>
      <c r="AF45" s="84"/>
      <c r="AG45" s="84"/>
      <c r="AH45" s="49"/>
      <c r="AI45" s="143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-</v>
      </c>
      <c r="AN45" s="273" t="str">
        <f>IF(BS_CONTROLE[[#This Row],[SB]]=0, "-", BS_CONTROLE[[#This Row],[SB]])</f>
        <v>-</v>
      </c>
      <c r="AO45" s="274" t="str">
        <f>IF(BS_CONTROLE[[#This Row],[SUB]]=0, "-", BS_CONTROLE[[#This Row],[SUB]])</f>
        <v>-</v>
      </c>
      <c r="AP45" s="275" t="str">
        <f>IF(BS_CONTROLE[[#This Row],[KM - Inicio]]=0, "-", BS_CONTROLE[[#This Row],[KM - Inicio]])</f>
        <v>-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 t="str">
        <f t="shared" si="2"/>
        <v>*</v>
      </c>
      <c r="AZ45" s="14"/>
      <c r="BA45" s="72"/>
      <c r="BB45" s="10" t="str">
        <f>IFERROR(_xlfn.XLOOKUP(AI45, BS_ATIVIDADE[ATIVIDADE],BS_ATIVIDADE[UNIDADE] ), "*")</f>
        <v>*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>
        <f>IFERROR(_xlfn.XLOOKUP(AO45, BASE_MAPA!$D$2:$D$359, BASE_MAPA!$I$2:$I$359), "ERRO")</f>
        <v>ERRO</v>
      </c>
      <c r="BF45" s="276" t="str">
        <f>IF(BS_CONTROLE[[#This Row],[Responsavel pelo boletim]]=0, "-", BS_CONTROLE[[#This Row],[Responsavel pelo boletim]])</f>
        <v>-</v>
      </c>
      <c r="BG45" s="16"/>
      <c r="BH45" s="17"/>
      <c r="BI45" s="17"/>
      <c r="BJ45" s="17"/>
      <c r="BK45" s="17"/>
      <c r="BL45" s="16"/>
      <c r="BM45" s="15"/>
      <c r="BN45" s="15"/>
      <c r="BO45" s="166"/>
      <c r="BP45" s="17"/>
      <c r="BQ45" s="13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226" t="str">
        <f t="shared" si="6"/>
        <v/>
      </c>
    </row>
    <row r="46" spans="1:72">
      <c r="A46" s="51" t="str">
        <f t="shared" si="1"/>
        <v/>
      </c>
      <c r="B46" s="172"/>
      <c r="C46" s="8" t="str">
        <f>IF(BS_CONTROLE[[#This Row],[DATA]]="","",WEEKNUM(BS_CONTROLE[[#This Row],[DATA]]))</f>
        <v/>
      </c>
      <c r="D46" s="52"/>
      <c r="E46" s="310">
        <v>41</v>
      </c>
      <c r="F46" s="173"/>
      <c r="G46" s="9" t="str">
        <f>IF(D46="","*",VLOOKUP(F46,BS_ATIVIDADE[#All],3,FALSE))</f>
        <v>*</v>
      </c>
      <c r="H46" s="174"/>
      <c r="I46" s="174"/>
      <c r="J46" s="218"/>
      <c r="K46" s="218"/>
      <c r="L46" s="84" t="s">
        <v>487</v>
      </c>
      <c r="M46" s="205" t="str" cm="1">
        <f t="array" ref="M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" s="205" t="str" cm="1">
        <f t="array" ref="N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" s="174"/>
      <c r="P46" s="174"/>
      <c r="Q46" s="84"/>
      <c r="R46" s="10" t="str">
        <f>IFERROR(_xlfn.XLOOKUP(F46, BS_ATIVIDADE[ATIVIDADE],BS_ATIVIDADE[UNIDADE] ), "*")</f>
        <v>*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1" t="str">
        <f>IFERROR(_xlfn.XLOOKUP(J46, BASE_MAPA!$D$2:$D$359, BASE_MAPA!$I$2:$I$359), "ERRO")</f>
        <v>ERRO</v>
      </c>
      <c r="V46" s="199"/>
      <c r="W46" s="174"/>
      <c r="X46" s="219"/>
      <c r="Y46" s="159"/>
      <c r="Z46" s="159"/>
      <c r="AA46" s="84"/>
      <c r="AB46" s="71"/>
      <c r="AC46" s="71"/>
      <c r="AD46" s="174"/>
      <c r="AE46" s="84"/>
      <c r="AF46" s="84"/>
      <c r="AG46" s="84"/>
      <c r="AH46" s="49"/>
      <c r="AI46" s="143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-</v>
      </c>
      <c r="AN46" s="273" t="str">
        <f>IF(BS_CONTROLE[[#This Row],[SB]]=0, "-", BS_CONTROLE[[#This Row],[SB]])</f>
        <v>-</v>
      </c>
      <c r="AO46" s="274" t="str">
        <f>IF(BS_CONTROLE[[#This Row],[SUB]]=0, "-", BS_CONTROLE[[#This Row],[SUB]])</f>
        <v>-</v>
      </c>
      <c r="AP46" s="275" t="str">
        <f>IF(BS_CONTROLE[[#This Row],[KM - Inicio]]=0, "-", BS_CONTROLE[[#This Row],[KM - Inicio]])</f>
        <v>-</v>
      </c>
      <c r="AQ46" s="275" t="str">
        <f>IF(BS_CONTROLE[[#This Row],[KM - Fim]]=0, "-", BS_CONTROLE[[#This Row],[KM - Fim]])</f>
        <v>-</v>
      </c>
      <c r="AR46" s="39"/>
      <c r="AS46" s="39"/>
      <c r="AT46" s="39"/>
      <c r="AU46" s="39"/>
      <c r="AV46" s="39"/>
      <c r="AW46" s="39"/>
      <c r="AX46" s="39"/>
      <c r="AY46" s="308" t="str">
        <f t="shared" si="2"/>
        <v>*</v>
      </c>
      <c r="AZ46" s="14"/>
      <c r="BA46" s="72"/>
      <c r="BB46" s="10" t="str">
        <f>IFERROR(_xlfn.XLOOKUP(AI46, BS_ATIVIDADE[ATIVIDADE],BS_ATIVIDADE[UNIDADE] ), "*")</f>
        <v>*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>
        <f>IFERROR(_xlfn.XLOOKUP(AO46, BASE_MAPA!$D$2:$D$359, BASE_MAPA!$I$2:$I$359), "ERRO")</f>
        <v>ERRO</v>
      </c>
      <c r="BF46" s="276" t="str">
        <f>IF(BS_CONTROLE[[#This Row],[Responsavel pelo boletim]]=0, "-", BS_CONTROLE[[#This Row],[Responsavel pelo boletim]])</f>
        <v>-</v>
      </c>
      <c r="BG46" s="16"/>
      <c r="BH46" s="17"/>
      <c r="BI46" s="17"/>
      <c r="BJ46" s="17"/>
      <c r="BK46" s="17"/>
      <c r="BL46" s="16"/>
      <c r="BM46" s="15"/>
      <c r="BN46" s="15"/>
      <c r="BO46" s="166"/>
      <c r="BP46" s="17"/>
      <c r="BQ46" s="13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226" t="str">
        <f t="shared" si="6"/>
        <v/>
      </c>
    </row>
    <row r="47" spans="1:72">
      <c r="A47" s="51" t="str">
        <f t="shared" si="1"/>
        <v/>
      </c>
      <c r="B47" s="172"/>
      <c r="C47" s="8" t="str">
        <f>IF(BS_CONTROLE[[#This Row],[DATA]]="","",WEEKNUM(BS_CONTROLE[[#This Row],[DATA]]))</f>
        <v/>
      </c>
      <c r="D47" s="52"/>
      <c r="E47" s="309">
        <v>42</v>
      </c>
      <c r="F47" s="173"/>
      <c r="G47" s="9" t="str">
        <f>IF(D47="","*",VLOOKUP(F47,BS_ATIVIDADE[#All],3,FALSE))</f>
        <v>*</v>
      </c>
      <c r="H47" s="174"/>
      <c r="I47" s="174"/>
      <c r="J47" s="218"/>
      <c r="K47" s="218"/>
      <c r="L47" s="84" t="s">
        <v>487</v>
      </c>
      <c r="M47" s="205" t="str" cm="1">
        <f t="array" ref="M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" s="205" t="str" cm="1">
        <f t="array" ref="N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" s="174"/>
      <c r="P47" s="174"/>
      <c r="Q47" s="84"/>
      <c r="R47" s="10" t="str">
        <f>IFERROR(_xlfn.XLOOKUP(F47, BS_ATIVIDADE[ATIVIDADE],BS_ATIVIDADE[UNIDADE] ), "*")</f>
        <v>*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1" t="str">
        <f>IFERROR(_xlfn.XLOOKUP(J47, BASE_MAPA!$D$2:$D$359, BASE_MAPA!$I$2:$I$359), "ERRO")</f>
        <v>ERRO</v>
      </c>
      <c r="V47" s="199"/>
      <c r="W47" s="174"/>
      <c r="X47" s="219"/>
      <c r="Y47" s="159"/>
      <c r="Z47" s="159"/>
      <c r="AA47" s="84"/>
      <c r="AB47" s="71"/>
      <c r="AC47" s="71"/>
      <c r="AD47" s="174"/>
      <c r="AE47" s="84"/>
      <c r="AF47" s="84"/>
      <c r="AG47" s="84"/>
      <c r="AH47" s="49"/>
      <c r="AI47" s="143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3" t="str">
        <f>IF(BS_CONTROLE[[#This Row],[Local - Partida]]=0, "-", BS_CONTROLE[[#This Row],[Local - Partida]])</f>
        <v>-</v>
      </c>
      <c r="AL47" s="273" t="str">
        <f>IF(BS_CONTROLE[[#This Row],[Local - Encerramento]]=0, "-", BS_CONTROLE[[#This Row],[Local - Encerramento]])</f>
        <v>-</v>
      </c>
      <c r="AM47" s="273" t="str">
        <f>IF(BS_CONTROLE[[#This Row],[Entre - Estações]]=0, "-", BS_CONTROLE[[#This Row],[Entre - Estações]])</f>
        <v>-</v>
      </c>
      <c r="AN47" s="273" t="str">
        <f>IF(BS_CONTROLE[[#This Row],[SB]]=0, "-", BS_CONTROLE[[#This Row],[SB]])</f>
        <v>-</v>
      </c>
      <c r="AO47" s="274" t="str">
        <f>IF(BS_CONTROLE[[#This Row],[SUB]]=0, "-", BS_CONTROLE[[#This Row],[SUB]])</f>
        <v>-</v>
      </c>
      <c r="AP47" s="275" t="str">
        <f>IF(BS_CONTROLE[[#This Row],[KM - Inicio]]=0, "-", BS_CONTROLE[[#This Row],[KM - Inicio]])</f>
        <v>-</v>
      </c>
      <c r="AQ47" s="275" t="str">
        <f>IF(BS_CONTROLE[[#This Row],[KM - Fim]]=0, "-", BS_CONTROLE[[#This Row],[KM - Fim]])</f>
        <v>-</v>
      </c>
      <c r="AR47" s="39"/>
      <c r="AS47" s="39"/>
      <c r="AT47" s="39"/>
      <c r="AU47" s="39"/>
      <c r="AV47" s="39"/>
      <c r="AW47" s="39"/>
      <c r="AX47" s="39"/>
      <c r="AY47" s="308" t="str">
        <f t="shared" si="2"/>
        <v>*</v>
      </c>
      <c r="AZ47" s="14"/>
      <c r="BA47" s="72"/>
      <c r="BB47" s="10" t="str">
        <f>IFERROR(_xlfn.XLOOKUP(AI47, BS_ATIVIDADE[ATIVIDADE],BS_ATIVIDADE[UNIDADE] ), "*")</f>
        <v>*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>
        <f>IFERROR(_xlfn.XLOOKUP(AO47, BASE_MAPA!$D$2:$D$359, BASE_MAPA!$I$2:$I$359), "ERRO")</f>
        <v>ERRO</v>
      </c>
      <c r="BF47" s="276" t="str">
        <f>IF(BS_CONTROLE[[#This Row],[Responsavel pelo boletim]]=0, "-", BS_CONTROLE[[#This Row],[Responsavel pelo boletim]])</f>
        <v>-</v>
      </c>
      <c r="BG47" s="16"/>
      <c r="BH47" s="17"/>
      <c r="BI47" s="17"/>
      <c r="BJ47" s="17"/>
      <c r="BK47" s="17"/>
      <c r="BL47" s="16"/>
      <c r="BM47" s="15"/>
      <c r="BN47" s="15"/>
      <c r="BO47" s="166"/>
      <c r="BP47" s="17"/>
      <c r="BQ47" s="13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226" t="str">
        <f t="shared" si="6"/>
        <v/>
      </c>
    </row>
    <row r="48" spans="1:72">
      <c r="A48" s="51" t="str">
        <f t="shared" si="1"/>
        <v/>
      </c>
      <c r="B48" s="172"/>
      <c r="C48" s="8" t="str">
        <f>IF(BS_CONTROLE[[#This Row],[DATA]]="","",WEEKNUM(BS_CONTROLE[[#This Row],[DATA]]))</f>
        <v/>
      </c>
      <c r="D48" s="52"/>
      <c r="E48" s="309">
        <v>43</v>
      </c>
      <c r="F48" s="173"/>
      <c r="G48" s="9" t="str">
        <f>IF(D48="","*",VLOOKUP(F48,BS_ATIVIDADE[#All],3,FALSE))</f>
        <v>*</v>
      </c>
      <c r="H48" s="174"/>
      <c r="I48" s="174"/>
      <c r="J48" s="218"/>
      <c r="K48" s="218"/>
      <c r="L48" s="84" t="s">
        <v>487</v>
      </c>
      <c r="M48" s="205" t="str" cm="1">
        <f t="array" ref="M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" s="205" t="str" cm="1">
        <f t="array" ref="N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" s="174"/>
      <c r="P48" s="174"/>
      <c r="Q48" s="84"/>
      <c r="R48" s="10" t="str">
        <f>IFERROR(_xlfn.XLOOKUP(F48, BS_ATIVIDADE[ATIVIDADE],BS_ATIVIDADE[UNIDADE] ), "*")</f>
        <v>*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1" t="str">
        <f>IFERROR(_xlfn.XLOOKUP(J48, BASE_MAPA!$D$2:$D$359, BASE_MAPA!$I$2:$I$359), "ERRO")</f>
        <v>ERRO</v>
      </c>
      <c r="V48" s="199"/>
      <c r="W48" s="174"/>
      <c r="X48" s="219"/>
      <c r="Y48" s="159"/>
      <c r="Z48" s="159"/>
      <c r="AA48" s="84"/>
      <c r="AB48" s="71"/>
      <c r="AC48" s="71"/>
      <c r="AD48" s="174"/>
      <c r="AE48" s="84"/>
      <c r="AF48" s="84"/>
      <c r="AG48" s="84"/>
      <c r="AH48" s="49"/>
      <c r="AI48" s="143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3" t="str">
        <f>IF(BS_CONTROLE[[#This Row],[Local - Partida]]=0, "-", BS_CONTROLE[[#This Row],[Local - Partida]])</f>
        <v>-</v>
      </c>
      <c r="AL48" s="273" t="str">
        <f>IF(BS_CONTROLE[[#This Row],[Local - Encerramento]]=0, "-", BS_CONTROLE[[#This Row],[Local - Encerramento]])</f>
        <v>-</v>
      </c>
      <c r="AM48" s="273" t="str">
        <f>IF(BS_CONTROLE[[#This Row],[Entre - Estações]]=0, "-", BS_CONTROLE[[#This Row],[Entre - Estações]])</f>
        <v>-</v>
      </c>
      <c r="AN48" s="273" t="str">
        <f>IF(BS_CONTROLE[[#This Row],[SB]]=0, "-", BS_CONTROLE[[#This Row],[SB]])</f>
        <v>-</v>
      </c>
      <c r="AO48" s="274" t="str">
        <f>IF(BS_CONTROLE[[#This Row],[SUB]]=0, "-", BS_CONTROLE[[#This Row],[SUB]])</f>
        <v>-</v>
      </c>
      <c r="AP48" s="275" t="str">
        <f>IF(BS_CONTROLE[[#This Row],[KM - Inicio]]=0, "-", BS_CONTROLE[[#This Row],[KM - Inicio]])</f>
        <v>-</v>
      </c>
      <c r="AQ48" s="275" t="str">
        <f>IF(BS_CONTROLE[[#This Row],[KM - Fim]]=0, "-", BS_CONTROLE[[#This Row],[KM - Fim]])</f>
        <v>-</v>
      </c>
      <c r="AR48" s="39"/>
      <c r="AS48" s="39"/>
      <c r="AT48" s="39"/>
      <c r="AU48" s="39"/>
      <c r="AV48" s="39"/>
      <c r="AW48" s="39"/>
      <c r="AX48" s="39"/>
      <c r="AY48" s="308" t="str">
        <f t="shared" si="2"/>
        <v>*</v>
      </c>
      <c r="AZ48" s="14"/>
      <c r="BA48" s="72"/>
      <c r="BB48" s="10" t="str">
        <f>IFERROR(_xlfn.XLOOKUP(AI48, BS_ATIVIDADE[ATIVIDADE],BS_ATIVIDADE[UNIDADE] ), "*")</f>
        <v>*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>
        <f>IFERROR(_xlfn.XLOOKUP(AO48, BASE_MAPA!$D$2:$D$359, BASE_MAPA!$I$2:$I$359), "ERRO")</f>
        <v>ERRO</v>
      </c>
      <c r="BF48" s="276" t="str">
        <f>IF(BS_CONTROLE[[#This Row],[Responsavel pelo boletim]]=0, "-", BS_CONTROLE[[#This Row],[Responsavel pelo boletim]])</f>
        <v>-</v>
      </c>
      <c r="BG48" s="16"/>
      <c r="BH48" s="17"/>
      <c r="BI48" s="17"/>
      <c r="BJ48" s="17"/>
      <c r="BK48" s="17"/>
      <c r="BL48" s="16"/>
      <c r="BM48" s="15"/>
      <c r="BN48" s="15"/>
      <c r="BO48" s="166"/>
      <c r="BP48" s="17"/>
      <c r="BQ48" s="13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226" t="str">
        <f t="shared" si="6"/>
        <v/>
      </c>
    </row>
    <row r="49" spans="1:72">
      <c r="A49" s="51" t="str">
        <f t="shared" si="1"/>
        <v/>
      </c>
      <c r="B49" s="172"/>
      <c r="C49" s="8" t="str">
        <f>IF(BS_CONTROLE[[#This Row],[DATA]]="","",WEEKNUM(BS_CONTROLE[[#This Row],[DATA]]))</f>
        <v/>
      </c>
      <c r="D49" s="52"/>
      <c r="E49" s="309">
        <v>44</v>
      </c>
      <c r="F49" s="173"/>
      <c r="G49" s="9" t="str">
        <f>IF(D49="","*",VLOOKUP(F49,BS_ATIVIDADE[#All],3,FALSE))</f>
        <v>*</v>
      </c>
      <c r="H49" s="174"/>
      <c r="I49" s="174"/>
      <c r="J49" s="218"/>
      <c r="K49" s="218"/>
      <c r="L49" s="84" t="s">
        <v>487</v>
      </c>
      <c r="M49" s="205" t="str" cm="1">
        <f t="array" ref="M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" s="205" t="str" cm="1">
        <f t="array" ref="N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" s="174"/>
      <c r="P49" s="174"/>
      <c r="Q49" s="84"/>
      <c r="R49" s="10" t="str">
        <f>IFERROR(_xlfn.XLOOKUP(F49, BS_ATIVIDADE[ATIVIDADE],BS_ATIVIDADE[UNIDADE] ), "*")</f>
        <v>*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1" t="str">
        <f>IFERROR(_xlfn.XLOOKUP(J49, BASE_MAPA!$D$2:$D$359, BASE_MAPA!$I$2:$I$359), "ERRO")</f>
        <v>ERRO</v>
      </c>
      <c r="V49" s="199"/>
      <c r="W49" s="174"/>
      <c r="X49" s="219"/>
      <c r="Y49" s="159"/>
      <c r="Z49" s="159"/>
      <c r="AA49" s="84"/>
      <c r="AB49" s="71"/>
      <c r="AC49" s="71"/>
      <c r="AD49" s="174"/>
      <c r="AE49" s="84"/>
      <c r="AF49" s="84"/>
      <c r="AG49" s="84"/>
      <c r="AH49" s="49"/>
      <c r="AI49" s="143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-</v>
      </c>
      <c r="AN49" s="273" t="str">
        <f>IF(BS_CONTROLE[[#This Row],[SB]]=0, "-", BS_CONTROLE[[#This Row],[SB]])</f>
        <v>-</v>
      </c>
      <c r="AO49" s="274" t="str">
        <f>IF(BS_CONTROLE[[#This Row],[SUB]]=0, "-", BS_CONTROLE[[#This Row],[SUB]])</f>
        <v>-</v>
      </c>
      <c r="AP49" s="275" t="str">
        <f>IF(BS_CONTROLE[[#This Row],[KM - Inicio]]=0, "-", BS_CONTROLE[[#This Row],[KM - Inicio]])</f>
        <v>-</v>
      </c>
      <c r="AQ49" s="275" t="str">
        <f>IF(BS_CONTROLE[[#This Row],[KM - Fim]]=0, "-", BS_CONTROLE[[#This Row],[KM - Fim]])</f>
        <v>-</v>
      </c>
      <c r="AR49" s="39"/>
      <c r="AS49" s="39"/>
      <c r="AT49" s="39"/>
      <c r="AU49" s="39"/>
      <c r="AV49" s="39"/>
      <c r="AW49" s="39"/>
      <c r="AX49" s="39"/>
      <c r="AY49" s="308" t="str">
        <f t="shared" si="2"/>
        <v>*</v>
      </c>
      <c r="AZ49" s="14"/>
      <c r="BA49" s="72"/>
      <c r="BB49" s="10" t="str">
        <f>IFERROR(_xlfn.XLOOKUP(AI49, BS_ATIVIDADE[ATIVIDADE],BS_ATIVIDADE[UNIDADE] ), "*")</f>
        <v>*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>
        <f>IFERROR(_xlfn.XLOOKUP(AO49, BASE_MAPA!$D$2:$D$359, BASE_MAPA!$I$2:$I$359), "ERRO")</f>
        <v>ERRO</v>
      </c>
      <c r="BF49" s="276" t="str">
        <f>IF(BS_CONTROLE[[#This Row],[Responsavel pelo boletim]]=0, "-", BS_CONTROLE[[#This Row],[Responsavel pelo boletim]])</f>
        <v>-</v>
      </c>
      <c r="BG49" s="16"/>
      <c r="BH49" s="17"/>
      <c r="BI49" s="17"/>
      <c r="BJ49" s="17"/>
      <c r="BK49" s="17"/>
      <c r="BL49" s="16"/>
      <c r="BM49" s="15"/>
      <c r="BN49" s="15"/>
      <c r="BO49" s="166"/>
      <c r="BP49" s="17"/>
      <c r="BQ49" s="13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226" t="str">
        <f t="shared" si="6"/>
        <v/>
      </c>
    </row>
    <row r="50" spans="1:72">
      <c r="A50" s="51" t="str">
        <f t="shared" si="1"/>
        <v/>
      </c>
      <c r="B50" s="172"/>
      <c r="C50" s="8" t="str">
        <f>IF(BS_CONTROLE[[#This Row],[DATA]]="","",WEEKNUM(BS_CONTROLE[[#This Row],[DATA]]))</f>
        <v/>
      </c>
      <c r="D50" s="52"/>
      <c r="E50" s="309">
        <v>45</v>
      </c>
      <c r="F50" s="173"/>
      <c r="G50" s="9" t="str">
        <f>IF(D50="","*",VLOOKUP(F50,BS_ATIVIDADE[#All],3,FALSE))</f>
        <v>*</v>
      </c>
      <c r="H50" s="174"/>
      <c r="I50" s="174"/>
      <c r="J50" s="218"/>
      <c r="K50" s="218"/>
      <c r="L50" s="84" t="s">
        <v>487</v>
      </c>
      <c r="M50" s="205" t="str" cm="1">
        <f t="array" ref="M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" s="205" t="str" cm="1">
        <f t="array" ref="N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" s="174"/>
      <c r="P50" s="174"/>
      <c r="Q50" s="84"/>
      <c r="R50" s="10" t="str">
        <f>IFERROR(_xlfn.XLOOKUP(F50, BS_ATIVIDADE[ATIVIDADE],BS_ATIVIDADE[UNIDADE] ), "*")</f>
        <v>*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1" t="str">
        <f>IFERROR(_xlfn.XLOOKUP(J50, BASE_MAPA!$D$2:$D$359, BASE_MAPA!$I$2:$I$359), "ERRO")</f>
        <v>ERRO</v>
      </c>
      <c r="V50" s="199"/>
      <c r="W50" s="174"/>
      <c r="X50" s="219"/>
      <c r="Y50" s="159"/>
      <c r="Z50" s="159"/>
      <c r="AA50" s="84"/>
      <c r="AB50" s="71"/>
      <c r="AC50" s="71"/>
      <c r="AD50" s="174"/>
      <c r="AE50" s="84"/>
      <c r="AF50" s="84"/>
      <c r="AG50" s="84"/>
      <c r="AH50" s="49"/>
      <c r="AI50" s="143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3" t="str">
        <f>IF(BS_CONTROLE[[#This Row],[Local - Partida]]=0, "-", BS_CONTROLE[[#This Row],[Local - Partida]])</f>
        <v>-</v>
      </c>
      <c r="AL50" s="273" t="str">
        <f>IF(BS_CONTROLE[[#This Row],[Local - Encerramento]]=0, "-", BS_CONTROLE[[#This Row],[Local - Encerramento]])</f>
        <v>-</v>
      </c>
      <c r="AM50" s="273" t="str">
        <f>IF(BS_CONTROLE[[#This Row],[Entre - Estações]]=0, "-", BS_CONTROLE[[#This Row],[Entre - Estações]])</f>
        <v>-</v>
      </c>
      <c r="AN50" s="273" t="str">
        <f>IF(BS_CONTROLE[[#This Row],[SB]]=0, "-", BS_CONTROLE[[#This Row],[SB]])</f>
        <v>-</v>
      </c>
      <c r="AO50" s="274" t="str">
        <f>IF(BS_CONTROLE[[#This Row],[SUB]]=0, "-", BS_CONTROLE[[#This Row],[SUB]])</f>
        <v>-</v>
      </c>
      <c r="AP50" s="275" t="str">
        <f>IF(BS_CONTROLE[[#This Row],[KM - Inicio]]=0, "-", BS_CONTROLE[[#This Row],[KM - Inicio]])</f>
        <v>-</v>
      </c>
      <c r="AQ50" s="275" t="str">
        <f>IF(BS_CONTROLE[[#This Row],[KM - Fim]]=0, "-", BS_CONTROLE[[#This Row],[KM - Fim]])</f>
        <v>-</v>
      </c>
      <c r="AR50" s="39"/>
      <c r="AS50" s="39"/>
      <c r="AT50" s="39"/>
      <c r="AU50" s="39"/>
      <c r="AV50" s="39"/>
      <c r="AW50" s="39"/>
      <c r="AX50" s="39"/>
      <c r="AY50" s="308" t="str">
        <f t="shared" si="2"/>
        <v>*</v>
      </c>
      <c r="AZ50" s="14"/>
      <c r="BA50" s="72"/>
      <c r="BB50" s="10" t="str">
        <f>IFERROR(_xlfn.XLOOKUP(AI50, BS_ATIVIDADE[ATIVIDADE],BS_ATIVIDADE[UNIDADE] ), "*")</f>
        <v>*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>
        <f>IFERROR(_xlfn.XLOOKUP(AO50, BASE_MAPA!$D$2:$D$359, BASE_MAPA!$I$2:$I$359), "ERRO")</f>
        <v>ERRO</v>
      </c>
      <c r="BF50" s="276" t="str">
        <f>IF(BS_CONTROLE[[#This Row],[Responsavel pelo boletim]]=0, "-", BS_CONTROLE[[#This Row],[Responsavel pelo boletim]])</f>
        <v>-</v>
      </c>
      <c r="BG50" s="16"/>
      <c r="BH50" s="17"/>
      <c r="BI50" s="17"/>
      <c r="BJ50" s="17"/>
      <c r="BK50" s="17"/>
      <c r="BL50" s="16"/>
      <c r="BM50" s="15"/>
      <c r="BN50" s="15"/>
      <c r="BO50" s="166"/>
      <c r="BP50" s="17"/>
      <c r="BQ50" s="13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226" t="str">
        <f t="shared" si="6"/>
        <v/>
      </c>
    </row>
    <row r="51" spans="1:72">
      <c r="A51" s="51" t="str">
        <f t="shared" si="1"/>
        <v/>
      </c>
      <c r="B51" s="172"/>
      <c r="C51" s="8" t="str">
        <f>IF(BS_CONTROLE[[#This Row],[DATA]]="","",WEEKNUM(BS_CONTROLE[[#This Row],[DATA]]))</f>
        <v/>
      </c>
      <c r="D51" s="52"/>
      <c r="E51" s="309">
        <v>46</v>
      </c>
      <c r="F51" s="173"/>
      <c r="G51" s="9" t="str">
        <f>IF(D51="","*",VLOOKUP(F51,BS_ATIVIDADE[#All],3,FALSE))</f>
        <v>*</v>
      </c>
      <c r="H51" s="174"/>
      <c r="I51" s="174"/>
      <c r="J51" s="218"/>
      <c r="K51" s="218"/>
      <c r="L51" s="84" t="s">
        <v>487</v>
      </c>
      <c r="M51" s="205" t="str" cm="1">
        <f t="array" ref="M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" s="205" t="str" cm="1">
        <f t="array" ref="N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" s="174"/>
      <c r="P51" s="174"/>
      <c r="Q51" s="84"/>
      <c r="R51" s="10" t="str">
        <f>IFERROR(_xlfn.XLOOKUP(F51, BS_ATIVIDADE[ATIVIDADE],BS_ATIVIDADE[UNIDADE] ), "*")</f>
        <v>*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1" t="str">
        <f>IFERROR(_xlfn.XLOOKUP(J51, BASE_MAPA!$D$2:$D$359, BASE_MAPA!$I$2:$I$359), "ERRO")</f>
        <v>ERRO</v>
      </c>
      <c r="V51" s="199"/>
      <c r="W51" s="174"/>
      <c r="X51" s="219"/>
      <c r="Y51" s="159"/>
      <c r="Z51" s="159"/>
      <c r="AA51" s="84"/>
      <c r="AB51" s="71"/>
      <c r="AC51" s="71"/>
      <c r="AD51" s="174"/>
      <c r="AE51" s="84"/>
      <c r="AF51" s="84"/>
      <c r="AG51" s="84"/>
      <c r="AH51" s="49"/>
      <c r="AI51" s="143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73" t="str">
        <f>IF(BS_CONTROLE[[#This Row],[Local - Partida]]=0, "-", BS_CONTROLE[[#This Row],[Local - Partida]])</f>
        <v>-</v>
      </c>
      <c r="AL51" s="273" t="str">
        <f>IF(BS_CONTROLE[[#This Row],[Local - Encerramento]]=0, "-", BS_CONTROLE[[#This Row],[Local - Encerramento]])</f>
        <v>-</v>
      </c>
      <c r="AM51" s="273" t="str">
        <f>IF(BS_CONTROLE[[#This Row],[Entre - Estações]]=0, "-", BS_CONTROLE[[#This Row],[Entre - Estações]])</f>
        <v>-</v>
      </c>
      <c r="AN51" s="273" t="str">
        <f>IF(BS_CONTROLE[[#This Row],[SB]]=0, "-", BS_CONTROLE[[#This Row],[SB]])</f>
        <v>-</v>
      </c>
      <c r="AO51" s="274" t="str">
        <f>IF(BS_CONTROLE[[#This Row],[SUB]]=0, "-", BS_CONTROLE[[#This Row],[SUB]])</f>
        <v>-</v>
      </c>
      <c r="AP51" s="275" t="str">
        <f>IF(BS_CONTROLE[[#This Row],[KM - Inicio]]=0, "-", BS_CONTROLE[[#This Row],[KM - Inicio]])</f>
        <v>-</v>
      </c>
      <c r="AQ51" s="275" t="str">
        <f>IF(BS_CONTROLE[[#This Row],[KM - Fim]]=0, "-", BS_CONTROLE[[#This Row],[KM - Fim]])</f>
        <v>-</v>
      </c>
      <c r="AR51" s="39"/>
      <c r="AS51" s="39"/>
      <c r="AT51" s="39"/>
      <c r="AU51" s="39"/>
      <c r="AV51" s="39"/>
      <c r="AW51" s="39"/>
      <c r="AX51" s="39"/>
      <c r="AY51" s="308" t="str">
        <f t="shared" si="2"/>
        <v>*</v>
      </c>
      <c r="AZ51" s="14"/>
      <c r="BA51" s="72"/>
      <c r="BB51" s="10" t="str">
        <f>IFERROR(_xlfn.XLOOKUP(AI51, BS_ATIVIDADE[ATIVIDADE],BS_ATIVIDADE[UNIDADE] ), "*")</f>
        <v>*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>
        <f>IFERROR(_xlfn.XLOOKUP(AO51, BASE_MAPA!$D$2:$D$359, BASE_MAPA!$I$2:$I$359), "ERRO")</f>
        <v>ERRO</v>
      </c>
      <c r="BF51" s="276" t="str">
        <f>IF(BS_CONTROLE[[#This Row],[Responsavel pelo boletim]]=0, "-", BS_CONTROLE[[#This Row],[Responsavel pelo boletim]])</f>
        <v>-</v>
      </c>
      <c r="BG51" s="16"/>
      <c r="BH51" s="17"/>
      <c r="BI51" s="17"/>
      <c r="BJ51" s="17"/>
      <c r="BK51" s="17"/>
      <c r="BL51" s="16"/>
      <c r="BM51" s="15"/>
      <c r="BN51" s="15"/>
      <c r="BO51" s="166"/>
      <c r="BP51" s="17"/>
      <c r="BQ51" s="13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226" t="str">
        <f t="shared" si="6"/>
        <v/>
      </c>
    </row>
    <row r="52" spans="1:72">
      <c r="A52" s="51" t="str">
        <f t="shared" si="1"/>
        <v/>
      </c>
      <c r="B52" s="172"/>
      <c r="C52" s="8" t="str">
        <f>IF(BS_CONTROLE[[#This Row],[DATA]]="","",WEEKNUM(BS_CONTROLE[[#This Row],[DATA]]))</f>
        <v/>
      </c>
      <c r="D52" s="52"/>
      <c r="E52" s="309">
        <v>47</v>
      </c>
      <c r="F52" s="173"/>
      <c r="G52" s="9" t="str">
        <f>IF(D52="","*",VLOOKUP(F52,BS_ATIVIDADE[#All],3,FALSE))</f>
        <v>*</v>
      </c>
      <c r="H52" s="174"/>
      <c r="I52" s="174"/>
      <c r="J52" s="218"/>
      <c r="K52" s="218"/>
      <c r="L52" s="84" t="s">
        <v>487</v>
      </c>
      <c r="M52" s="205" t="str" cm="1">
        <f t="array" ref="M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" s="205" t="str" cm="1">
        <f t="array" ref="N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" s="174"/>
      <c r="P52" s="174"/>
      <c r="Q52" s="84"/>
      <c r="R52" s="10" t="str">
        <f>IFERROR(_xlfn.XLOOKUP(F52, BS_ATIVIDADE[ATIVIDADE],BS_ATIVIDADE[UNIDADE] ), "*")</f>
        <v>*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1" t="str">
        <f>IFERROR(_xlfn.XLOOKUP(J52, BASE_MAPA!$D$2:$D$359, BASE_MAPA!$I$2:$I$359), "ERRO")</f>
        <v>ERRO</v>
      </c>
      <c r="V52" s="199"/>
      <c r="W52" s="174"/>
      <c r="X52" s="219"/>
      <c r="Y52" s="159"/>
      <c r="Z52" s="159"/>
      <c r="AA52" s="84"/>
      <c r="AB52" s="71"/>
      <c r="AC52" s="71"/>
      <c r="AD52" s="174"/>
      <c r="AE52" s="84"/>
      <c r="AF52" s="84"/>
      <c r="AG52" s="84"/>
      <c r="AH52" s="49"/>
      <c r="AI52" s="143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-</v>
      </c>
      <c r="AN52" s="273" t="str">
        <f>IF(BS_CONTROLE[[#This Row],[SB]]=0, "-", BS_CONTROLE[[#This Row],[SB]])</f>
        <v>-</v>
      </c>
      <c r="AO52" s="274" t="str">
        <f>IF(BS_CONTROLE[[#This Row],[SUB]]=0, "-", BS_CONTROLE[[#This Row],[SUB]])</f>
        <v>-</v>
      </c>
      <c r="AP52" s="275" t="str">
        <f>IF(BS_CONTROLE[[#This Row],[KM - Inicio]]=0, "-", BS_CONTROLE[[#This Row],[KM - Inicio]])</f>
        <v>-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 t="str">
        <f t="shared" si="2"/>
        <v>*</v>
      </c>
      <c r="AZ52" s="14"/>
      <c r="BA52" s="72"/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>
        <f>IFERROR(_xlfn.XLOOKUP(AO52, BASE_MAPA!$D$2:$D$359, BASE_MAPA!$I$2:$I$359), "ERRO")</f>
        <v>ERRO</v>
      </c>
      <c r="BF52" s="276" t="str">
        <f>IF(BS_CONTROLE[[#This Row],[Responsavel pelo boletim]]=0, "-", BS_CONTROLE[[#This Row],[Responsavel pelo boletim]])</f>
        <v>-</v>
      </c>
      <c r="BG52" s="16"/>
      <c r="BH52" s="17"/>
      <c r="BI52" s="17"/>
      <c r="BJ52" s="17"/>
      <c r="BK52" s="17"/>
      <c r="BL52" s="16"/>
      <c r="BM52" s="15"/>
      <c r="BN52" s="15"/>
      <c r="BO52" s="166"/>
      <c r="BP52" s="17"/>
      <c r="BQ52" s="13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226" t="str">
        <f t="shared" si="6"/>
        <v/>
      </c>
    </row>
    <row r="53" spans="1:72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" s="205" t="str" cm="1">
        <f t="array" ref="N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" s="205" t="str" cm="1">
        <f t="array" ref="N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" s="205" t="str" cm="1">
        <f t="array" ref="N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6" s="205" t="str" cm="1">
        <f t="array" ref="N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7" s="205" t="str" cm="1">
        <f t="array" ref="N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8" s="205" t="str" cm="1">
        <f t="array" ref="N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9" s="205" t="str" cm="1">
        <f t="array" ref="N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0" s="205" t="str" cm="1">
        <f t="array" ref="N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1" s="205" t="str" cm="1">
        <f t="array" ref="N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2" s="205" t="str" cm="1">
        <f t="array" ref="N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3" s="205" t="str" cm="1">
        <f t="array" ref="N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4" s="205" t="str" cm="1">
        <f t="array" ref="N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5" s="205" t="str" cm="1">
        <f t="array" ref="N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6" s="205" t="str" cm="1">
        <f t="array" ref="N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7" s="205" t="str" cm="1">
        <f t="array" ref="N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8" s="205" t="str" cm="1">
        <f t="array" ref="N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69" s="205" t="str" cm="1">
        <f t="array" ref="N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0" s="205" t="str" cm="1">
        <f t="array" ref="N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1" s="205" t="str" cm="1">
        <f t="array" ref="N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2" s="205" t="str" cm="1">
        <f t="array" ref="N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3" s="205" t="str" cm="1">
        <f t="array" ref="N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4" s="205" t="str" cm="1">
        <f t="array" ref="N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5" s="205" t="str" cm="1">
        <f t="array" ref="N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6" s="205" t="str" cm="1">
        <f t="array" ref="N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7" s="205" t="str" cm="1">
        <f t="array" ref="N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8" s="205" t="str" cm="1">
        <f t="array" ref="N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79" s="205" t="str" cm="1">
        <f t="array" ref="N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0" s="205" t="str" cm="1">
        <f t="array" ref="N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1" s="205" t="str" cm="1">
        <f t="array" ref="N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2" s="205" t="str" cm="1">
        <f t="array" ref="N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3" s="205" t="str" cm="1">
        <f t="array" ref="N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4" s="205" t="str" cm="1">
        <f t="array" ref="N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5" s="205" t="str" cm="1">
        <f t="array" ref="N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6" s="205" t="str" cm="1">
        <f t="array" ref="N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7" s="205" t="str" cm="1">
        <f t="array" ref="N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8" s="205" t="str" cm="1">
        <f t="array" ref="N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89" s="205" t="str" cm="1">
        <f t="array" ref="N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0" s="205" t="str" cm="1">
        <f t="array" ref="N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1" s="205" t="str" cm="1">
        <f t="array" ref="N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2" s="205" t="str" cm="1">
        <f t="array" ref="N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3" s="205" t="str" cm="1">
        <f t="array" ref="N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4" s="205" t="str" cm="1">
        <f t="array" ref="N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5" s="205" t="str" cm="1">
        <f t="array" ref="N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6" s="205" t="str" cm="1">
        <f t="array" ref="N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7" s="205" t="str" cm="1">
        <f t="array" ref="N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450" name="Range1_9_1"/>
    <protectedRange sqref="V29:Y30 X6:Y28 V32:Y450 X31:Y31" name="Range1_11_1"/>
    <protectedRange sqref="Z29:AD30 Z6:Z28 Z32:AD450 Z31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" name="Range1_17_2"/>
    <protectedRange sqref="J6:K6 J31:K31" name="Range1_16_11"/>
    <protectedRange sqref="O6:Q6 O31:Q31" name="Range1_17_11"/>
    <protectedRange sqref="V6:V7 V19 V31" name="Range1_18_1_1"/>
    <protectedRange sqref="W6 W15:W17 W19 W23 W28 W31" name="Range1_18_4"/>
    <protectedRange sqref="AA6:AE7 AA19:AE20 AA31:AE31" name="Range1_19_1"/>
    <protectedRange sqref="AA27:AC27 AA25:AE25" name="Range1_19_1_4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2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2" t="s">
        <v>1156</v>
      </c>
      <c r="D5" s="363"/>
      <c r="E5" s="363"/>
      <c r="F5" s="363"/>
      <c r="G5" s="363"/>
      <c r="H5" s="363"/>
      <c r="I5" s="363"/>
      <c r="J5" s="364"/>
      <c r="K5" s="365" t="s">
        <v>1157</v>
      </c>
      <c r="L5" s="366"/>
      <c r="M5" s="366"/>
      <c r="N5" s="366"/>
      <c r="O5" s="367" t="s">
        <v>1158</v>
      </c>
      <c r="P5" s="368"/>
      <c r="Q5" s="369"/>
    </row>
    <row r="6" spans="1:17" s="94" customFormat="1" ht="15.75" customHeight="1">
      <c r="A6" s="88" t="s">
        <v>1159</v>
      </c>
      <c r="B6" s="95" t="s">
        <v>1160</v>
      </c>
      <c r="C6" s="96" t="s">
        <v>1042</v>
      </c>
      <c r="D6" s="97" t="s">
        <v>1043</v>
      </c>
      <c r="E6" s="96" t="s">
        <v>1161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1162</v>
      </c>
      <c r="M6" s="140" t="s">
        <v>506</v>
      </c>
      <c r="N6" s="141" t="s">
        <v>1037</v>
      </c>
      <c r="O6" s="247" t="s">
        <v>1080</v>
      </c>
      <c r="P6" s="158"/>
      <c r="Q6" s="194" t="s">
        <v>1163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1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1</v>
      </c>
      <c r="P10" s="91"/>
      <c r="Q10" s="146" t="str">
        <f>IF($A$2=1,IF(SP_SUL!BJ8="","*",SP_SUL!BJ8),IF(SP_SUL!BK8="","*",SP_SUL!BK8))</f>
        <v>*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1</v>
      </c>
      <c r="P20" s="91"/>
      <c r="Q20" s="146" t="str">
        <f>IF($A$2=1,IF(SP_SUL!BJ18="","*",SP_SUL!BJ18),IF(SP_SUL!BK18="","*",SP_SUL!BK18))</f>
        <v xml:space="preserve">Aguardando realizar a MNB do L45 + Locos 9251 e 9002/ MC1 13h26 / autorizado entrada na via 13h41 / 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8.3333333333333329E-2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 hidden="1">
      <c r="A33" s="98" t="str">
        <f>IF(SP_SUL!B31="","*",SP_SUL!B31)</f>
        <v>02/.12/2025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*</v>
      </c>
    </row>
    <row r="34" spans="1:18" hidden="1">
      <c r="A34" s="98" t="str">
        <f>IF(SP_SUL!B32="","*",SP_SUL!B32)</f>
        <v>*</v>
      </c>
      <c r="B34" s="99" t="str">
        <f>IF(SP_SUL!X32="","*",SP_SUL!X32)</f>
        <v>*</v>
      </c>
      <c r="C34" s="100" t="str">
        <f>IF(SP_SUL!S32="","*",SP_SUL!S32)</f>
        <v>-</v>
      </c>
      <c r="D34" s="100" t="str">
        <f>IF(SP_SUL!T32="","*",SP_SUL!T32)</f>
        <v>-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-</v>
      </c>
      <c r="H34" s="155" t="str">
        <f>IF(SP_SUL!K32="","*",SP_SUL!K32)</f>
        <v>*</v>
      </c>
      <c r="I34" s="133" t="str">
        <f>IF(SP_SUL!O32="","*",SP_SUL!O32)</f>
        <v>*</v>
      </c>
      <c r="J34" s="133" t="str">
        <f>IF(SP_SUL!P32="","*",SP_SUL!P32)</f>
        <v>*</v>
      </c>
      <c r="K34" s="142" t="str">
        <f>IF(SP_SUL!AK32="","*",SP_SUL!AK32)</f>
        <v>ZYU1</v>
      </c>
      <c r="L34" s="142" t="str">
        <f>IF(SP_SUL!AM32="","*",SP_SUL!AM32)</f>
        <v>-</v>
      </c>
      <c r="M34" s="142" t="str">
        <f>IF(SP_SUL!AP32="","*",SP_SUL!AP32)</f>
        <v>-</v>
      </c>
      <c r="N34" s="142" t="str">
        <f>IF(SP_SUL!AM32="","*",SP_SUL!AM32)</f>
        <v>-</v>
      </c>
      <c r="O34" s="175">
        <f>SP_SUL!BH32</f>
        <v>0</v>
      </c>
      <c r="P34" s="91"/>
      <c r="Q34" s="146" t="str">
        <f>IF($A$2=1,IF(SP_SUL!BJ32="","*",SP_SUL!BJ32),IF(SP_SUL!BK32="","*",SP_SUL!BK32))</f>
        <v>*</v>
      </c>
    </row>
    <row r="35" spans="1:18" hidden="1">
      <c r="A35" s="98" t="str">
        <f>IF(SP_SUL!B33="","*",SP_SUL!B33)</f>
        <v>*</v>
      </c>
      <c r="B35" s="99" t="str">
        <f>IF(SP_SUL!X33="","*",SP_SUL!X33)</f>
        <v>*</v>
      </c>
      <c r="C35" s="100" t="str">
        <f>IF(SP_SUL!S33="","*",SP_SUL!S33)</f>
        <v>-</v>
      </c>
      <c r="D35" s="100" t="str">
        <f>IF(SP_SUL!T33="","*",SP_SUL!T33)</f>
        <v>-</v>
      </c>
      <c r="E35" s="100" t="str">
        <f>IF(SP_SUL!D33="","*",SP_SUL!D33)</f>
        <v>*</v>
      </c>
      <c r="F35" s="100" t="str">
        <f>IF(SP_SUL!H33="","*",SP_SUL!H33)</f>
        <v>*</v>
      </c>
      <c r="G35" s="100" t="str">
        <f>IF(SP_SUL!M33="","*",SP_SUL!M33)</f>
        <v>-</v>
      </c>
      <c r="H35" s="155" t="str">
        <f>IF(SP_SUL!K33="","*",SP_SUL!K33)</f>
        <v>*</v>
      </c>
      <c r="I35" s="133" t="str">
        <f>IF(SP_SUL!O33="","*",SP_SUL!O33)</f>
        <v>*</v>
      </c>
      <c r="J35" s="133" t="str">
        <f>IF(SP_SUL!P33="","*",SP_SUL!P33)</f>
        <v>*</v>
      </c>
      <c r="K35" s="142" t="str">
        <f>IF(SP_SUL!AK33="","*",SP_SUL!AK33)</f>
        <v>-</v>
      </c>
      <c r="L35" s="142" t="str">
        <f>IF(SP_SUL!AM33="","*",SP_SUL!AM33)</f>
        <v>-</v>
      </c>
      <c r="M35" s="142" t="str">
        <f>IF(SP_SUL!AP33="","*",SP_SUL!AP33)</f>
        <v>-</v>
      </c>
      <c r="N35" s="142" t="str">
        <f>IF(SP_SUL!AM33="","*",SP_SUL!AM33)</f>
        <v>-</v>
      </c>
      <c r="O35" s="175">
        <f>SP_SUL!BH33</f>
        <v>0</v>
      </c>
      <c r="P35" s="91"/>
      <c r="Q35" s="146" t="str">
        <f>IF($A$2=1,IF(SP_SUL!BJ33="","*",SP_SUL!BJ33),IF(SP_SUL!BK33="","*",SP_SUL!BK33))</f>
        <v>*</v>
      </c>
    </row>
    <row r="36" spans="1:18" hidden="1">
      <c r="A36" s="98" t="str">
        <f>IF(SP_SUL!B34="","*",SP_SUL!B34)</f>
        <v>*</v>
      </c>
      <c r="B36" s="99" t="str">
        <f>IF(SP_SUL!X34="","*",SP_SUL!X34)</f>
        <v>*</v>
      </c>
      <c r="C36" s="100" t="str">
        <f>IF(SP_SUL!S34="","*",SP_SUL!S34)</f>
        <v>-</v>
      </c>
      <c r="D36" s="100" t="str">
        <f>IF(SP_SUL!T34="","*",SP_SUL!T34)</f>
        <v>-</v>
      </c>
      <c r="E36" s="100" t="str">
        <f>IF(SP_SUL!D34="","*",SP_SUL!D34)</f>
        <v>*</v>
      </c>
      <c r="F36" s="100" t="str">
        <f>IF(SP_SUL!H34="","*",SP_SUL!H34)</f>
        <v>*</v>
      </c>
      <c r="G36" s="100" t="str">
        <f>IF(SP_SUL!M34="","*",SP_SUL!M34)</f>
        <v>-</v>
      </c>
      <c r="H36" s="155" t="str">
        <f>IF(SP_SUL!K34="","*",SP_SUL!K34)</f>
        <v>*</v>
      </c>
      <c r="I36" s="133" t="str">
        <f>IF(SP_SUL!O34="","*",SP_SUL!O34)</f>
        <v>*</v>
      </c>
      <c r="J36" s="133" t="str">
        <f>IF(SP_SUL!P34="","*",SP_SUL!P34)</f>
        <v>*</v>
      </c>
      <c r="K36" s="142" t="str">
        <f>IF(SP_SUL!AK34="","*",SP_SUL!AK34)</f>
        <v>-</v>
      </c>
      <c r="L36" s="142" t="str">
        <f>IF(SP_SUL!AM34="","*",SP_SUL!AM34)</f>
        <v>-</v>
      </c>
      <c r="M36" s="142" t="str">
        <f>IF(SP_SUL!AP34="","*",SP_SUL!AP34)</f>
        <v>-</v>
      </c>
      <c r="N36" s="142" t="str">
        <f>IF(SP_SUL!AM34="","*",SP_SUL!AM34)</f>
        <v>-</v>
      </c>
      <c r="O36" s="175">
        <f>SP_SUL!BH34</f>
        <v>0</v>
      </c>
      <c r="P36" s="91"/>
      <c r="Q36" s="146" t="str">
        <f>IF($A$2=1,IF(SP_SUL!BJ34="","*",SP_SUL!BJ34),IF(SP_SUL!BK34="","*",SP_SUL!BK34))</f>
        <v>*</v>
      </c>
    </row>
    <row r="37" spans="1:18" hidden="1">
      <c r="A37" s="98" t="str">
        <f>IF(SP_SUL!B35="","*",SP_SUL!B35)</f>
        <v>*</v>
      </c>
      <c r="B37" s="99" t="str">
        <f>IF(SP_SUL!X35="","*",SP_SUL!X35)</f>
        <v>*</v>
      </c>
      <c r="C37" s="100" t="str">
        <f>IF(SP_SUL!S35="","*",SP_SUL!S35)</f>
        <v>-</v>
      </c>
      <c r="D37" s="100" t="str">
        <f>IF(SP_SUL!T35="","*",SP_SUL!T35)</f>
        <v>-</v>
      </c>
      <c r="E37" s="100" t="str">
        <f>IF(SP_SUL!D35="","*",SP_SUL!D35)</f>
        <v>*</v>
      </c>
      <c r="F37" s="100" t="str">
        <f>IF(SP_SUL!H35="","*",SP_SUL!H35)</f>
        <v>*</v>
      </c>
      <c r="G37" s="100" t="str">
        <f>IF(SP_SUL!M35="","*",SP_SUL!M35)</f>
        <v>-</v>
      </c>
      <c r="H37" s="155" t="str">
        <f>IF(SP_SUL!K35="","*",SP_SUL!K35)</f>
        <v>*</v>
      </c>
      <c r="I37" s="133" t="str">
        <f>IF(SP_SUL!O35="","*",SP_SUL!O35)</f>
        <v>*</v>
      </c>
      <c r="J37" s="133" t="str">
        <f>IF(SP_SUL!P35="","*",SP_SUL!P35)</f>
        <v>*</v>
      </c>
      <c r="K37" s="142" t="str">
        <f>IF(SP_SUL!AK35="","*",SP_SUL!AK35)</f>
        <v>-</v>
      </c>
      <c r="L37" s="142" t="str">
        <f>IF(SP_SUL!AM35="","*",SP_SUL!AM35)</f>
        <v>-</v>
      </c>
      <c r="M37" s="142" t="str">
        <f>IF(SP_SUL!AP35="","*",SP_SUL!AP35)</f>
        <v>-</v>
      </c>
      <c r="N37" s="142" t="str">
        <f>IF(SP_SUL!AM35="","*",SP_SUL!AM35)</f>
        <v>-</v>
      </c>
      <c r="O37" s="175">
        <f>SP_SUL!BH35</f>
        <v>0</v>
      </c>
      <c r="P37" s="91"/>
      <c r="Q37" s="146" t="str">
        <f>IF($A$2=1,IF(SP_SUL!BJ35="","*",SP_SUL!BJ35),IF(SP_SUL!BK35="","*",SP_SUL!BK35))</f>
        <v>*</v>
      </c>
    </row>
    <row r="38" spans="1:18" hidden="1">
      <c r="A38" s="98" t="str">
        <f>IF(SP_SUL!B36="","*",SP_SUL!B36)</f>
        <v>*</v>
      </c>
      <c r="B38" s="99" t="str">
        <f>IF(SP_SUL!X36="","*",SP_SUL!X36)</f>
        <v>*</v>
      </c>
      <c r="C38" s="100" t="str">
        <f>IF(SP_SUL!S36="","*",SP_SUL!S36)</f>
        <v>-</v>
      </c>
      <c r="D38" s="100" t="str">
        <f>IF(SP_SUL!T36="","*",SP_SUL!T36)</f>
        <v>-</v>
      </c>
      <c r="E38" s="100" t="str">
        <f>IF(SP_SUL!D36="","*",SP_SUL!D36)</f>
        <v>*</v>
      </c>
      <c r="F38" s="100" t="str">
        <f>IF(SP_SUL!H36="","*",SP_SUL!H36)</f>
        <v>*</v>
      </c>
      <c r="G38" s="100" t="str">
        <f>IF(SP_SUL!M36="","*",SP_SUL!M36)</f>
        <v>-</v>
      </c>
      <c r="H38" s="155" t="str">
        <f>IF(SP_SUL!K36="","*",SP_SUL!K36)</f>
        <v>*</v>
      </c>
      <c r="I38" s="133" t="str">
        <f>IF(SP_SUL!O36="","*",SP_SUL!O36)</f>
        <v>*</v>
      </c>
      <c r="J38" s="133" t="str">
        <f>IF(SP_SUL!P36="","*",SP_SUL!P36)</f>
        <v>*</v>
      </c>
      <c r="K38" s="142" t="str">
        <f>IF(SP_SUL!AK36="","*",SP_SUL!AK36)</f>
        <v>-</v>
      </c>
      <c r="L38" s="142" t="str">
        <f>IF(SP_SUL!AM36="","*",SP_SUL!AM36)</f>
        <v>-</v>
      </c>
      <c r="M38" s="142" t="str">
        <f>IF(SP_SUL!AP36="","*",SP_SUL!AP36)</f>
        <v>-</v>
      </c>
      <c r="N38" s="142" t="str">
        <f>IF(SP_SUL!AM36="","*",SP_SUL!AM36)</f>
        <v>-</v>
      </c>
      <c r="O38" s="175">
        <f>SP_SUL!BH36</f>
        <v>0</v>
      </c>
      <c r="P38" s="91"/>
      <c r="Q38" s="146" t="str">
        <f>IF($A$2=1,IF(SP_SUL!BJ36="","*",SP_SUL!BJ36),IF(SP_SUL!BK36="","*",SP_SUL!BK36))</f>
        <v>*</v>
      </c>
      <c r="R38" s="100" t="str">
        <f>IF($A$2=1,IF(SP_SUL!BK36="","*",SP_SUL!BK36),IF(SP_SUL!BL36="","*",SP_SUL!BL36))</f>
        <v>*</v>
      </c>
    </row>
    <row r="39" spans="1:18" hidden="1">
      <c r="A39" s="98" t="str">
        <f>IF(SP_SUL!B37="","*",SP_SUL!B37)</f>
        <v>*</v>
      </c>
      <c r="B39" s="99" t="str">
        <f>IF(SP_SUL!X37="","*",SP_SUL!X37)</f>
        <v>*</v>
      </c>
      <c r="C39" s="100" t="str">
        <f>IF(SP_SUL!S37="","*",SP_SUL!S37)</f>
        <v>-</v>
      </c>
      <c r="D39" s="100" t="str">
        <f>IF(SP_SUL!T37="","*",SP_SUL!T37)</f>
        <v>-</v>
      </c>
      <c r="E39" s="100" t="str">
        <f>IF(SP_SUL!D37="","*",SP_SUL!D37)</f>
        <v>*</v>
      </c>
      <c r="F39" s="100" t="str">
        <f>IF(SP_SUL!H37="","*",SP_SUL!H37)</f>
        <v>*</v>
      </c>
      <c r="G39" s="100" t="str">
        <f>IF(SP_SUL!M37="","*",SP_SUL!M37)</f>
        <v>-</v>
      </c>
      <c r="H39" s="155" t="str">
        <f>IF(SP_SUL!K37="","*",SP_SUL!K37)</f>
        <v>*</v>
      </c>
      <c r="I39" s="133" t="str">
        <f>IF(SP_SUL!O37="","*",SP_SUL!O37)</f>
        <v>*</v>
      </c>
      <c r="J39" s="133" t="str">
        <f>IF(SP_SUL!P37="","*",SP_SUL!P37)</f>
        <v>*</v>
      </c>
      <c r="K39" s="142" t="str">
        <f>IF(SP_SUL!AK37="","*",SP_SUL!AK37)</f>
        <v>-</v>
      </c>
      <c r="L39" s="142" t="str">
        <f>IF(SP_SUL!AM37="","*",SP_SUL!AM37)</f>
        <v>-</v>
      </c>
      <c r="M39" s="142" t="str">
        <f>IF(SP_SUL!AP37="","*",SP_SUL!AP37)</f>
        <v>-</v>
      </c>
      <c r="N39" s="142" t="str">
        <f>IF(SP_SUL!AM37="","*",SP_SUL!AM37)</f>
        <v>-</v>
      </c>
      <c r="O39" s="175">
        <f>SP_SUL!BH37</f>
        <v>0</v>
      </c>
      <c r="P39" s="91"/>
      <c r="Q39" s="146" t="str">
        <f>IF($A$2=1,IF(SP_SUL!BJ37="","*",SP_SUL!BJ37),IF(SP_SUL!BK37="","*",SP_SUL!BK37))</f>
        <v>*</v>
      </c>
    </row>
    <row r="40" spans="1:18" hidden="1">
      <c r="A40" s="98" t="str">
        <f>IF(SP_SUL!B38="","*",SP_SUL!B38)</f>
        <v>*</v>
      </c>
      <c r="B40" s="99" t="str">
        <f>IF(SP_SUL!X38="","*",SP_SUL!X38)</f>
        <v>*</v>
      </c>
      <c r="C40" s="100" t="str">
        <f>IF(SP_SUL!S38="","*",SP_SUL!S38)</f>
        <v>-</v>
      </c>
      <c r="D40" s="100" t="str">
        <f>IF(SP_SUL!T38="","*",SP_SUL!T38)</f>
        <v>-</v>
      </c>
      <c r="E40" s="100" t="str">
        <f>IF(SP_SUL!D38="","*",SP_SUL!D38)</f>
        <v>*</v>
      </c>
      <c r="F40" s="100" t="str">
        <f>IF(SP_SUL!H38="","*",SP_SUL!H38)</f>
        <v>*</v>
      </c>
      <c r="G40" s="100" t="str">
        <f>IF(SP_SUL!M38="","*",SP_SUL!M38)</f>
        <v>-</v>
      </c>
      <c r="H40" s="155" t="str">
        <f>IF(SP_SUL!K38="","*",SP_SUL!K38)</f>
        <v>*</v>
      </c>
      <c r="I40" s="133" t="str">
        <f>IF(SP_SUL!O38="","*",SP_SUL!O38)</f>
        <v>*</v>
      </c>
      <c r="J40" s="133" t="str">
        <f>IF(SP_SUL!P38="","*",SP_SUL!P38)</f>
        <v>*</v>
      </c>
      <c r="K40" s="142" t="str">
        <f>IF(SP_SUL!AK38="","*",SP_SUL!AK38)</f>
        <v>-</v>
      </c>
      <c r="L40" s="142" t="str">
        <f>IF(SP_SUL!AM38="","*",SP_SUL!AM38)</f>
        <v>-</v>
      </c>
      <c r="M40" s="142" t="str">
        <f>IF(SP_SUL!AP38="","*",SP_SUL!AP38)</f>
        <v>-</v>
      </c>
      <c r="N40" s="142" t="str">
        <f>IF(SP_SUL!AM38="","*",SP_SUL!AM38)</f>
        <v>-</v>
      </c>
      <c r="O40" s="175">
        <f>SP_SUL!BH38</f>
        <v>0</v>
      </c>
      <c r="P40" s="91"/>
      <c r="Q40" s="146" t="str">
        <f>IF($A$2=1,IF(SP_SUL!BJ38="","*",SP_SUL!BJ38),IF(SP_SUL!BK38="","*",SP_SUL!BK38))</f>
        <v>*</v>
      </c>
    </row>
    <row r="41" spans="1:18" hidden="1">
      <c r="A41" s="98" t="str">
        <f>IF(SP_SUL!B39="","*",SP_SUL!B39)</f>
        <v>*</v>
      </c>
      <c r="B41" s="99" t="str">
        <f>IF(SP_SUL!X39="","*",SP_SUL!X39)</f>
        <v>*</v>
      </c>
      <c r="C41" s="100" t="str">
        <f>IF(SP_SUL!S39="","*",SP_SUL!S39)</f>
        <v>-</v>
      </c>
      <c r="D41" s="100" t="str">
        <f>IF(SP_SUL!T39="","*",SP_SUL!T39)</f>
        <v>-</v>
      </c>
      <c r="E41" s="100" t="str">
        <f>IF(SP_SUL!D39="","*",SP_SUL!D39)</f>
        <v>*</v>
      </c>
      <c r="F41" s="100" t="str">
        <f>IF(SP_SUL!H39="","*",SP_SUL!H39)</f>
        <v>*</v>
      </c>
      <c r="G41" s="100" t="str">
        <f>IF(SP_SUL!M39="","*",SP_SUL!M39)</f>
        <v>-</v>
      </c>
      <c r="H41" s="155" t="str">
        <f>IF(SP_SUL!K39="","*",SP_SUL!K39)</f>
        <v>*</v>
      </c>
      <c r="I41" s="133" t="str">
        <f>IF(SP_SUL!O39="","*",SP_SUL!O39)</f>
        <v>*</v>
      </c>
      <c r="J41" s="133" t="str">
        <f>IF(SP_SUL!P39="","*",SP_SUL!P39)</f>
        <v>*</v>
      </c>
      <c r="K41" s="142" t="str">
        <f>IF(SP_SUL!AK39="","*",SP_SUL!AK39)</f>
        <v>-</v>
      </c>
      <c r="L41" s="142" t="str">
        <f>IF(SP_SUL!AM39="","*",SP_SUL!AM39)</f>
        <v>-</v>
      </c>
      <c r="M41" s="142" t="str">
        <f>IF(SP_SUL!AP39="","*",SP_SUL!AP39)</f>
        <v>-</v>
      </c>
      <c r="N41" s="142" t="str">
        <f>IF(SP_SUL!AM39="","*",SP_SUL!AM39)</f>
        <v>-</v>
      </c>
      <c r="O41" s="175">
        <f>SP_SUL!BH39</f>
        <v>0</v>
      </c>
      <c r="P41" s="91"/>
      <c r="Q41" s="146" t="str">
        <f>IF($A$2=1,IF(SP_SUL!BJ39="","*",SP_SUL!BJ39),IF(SP_SUL!BK39="","*",SP_SUL!BK39))</f>
        <v>*</v>
      </c>
    </row>
    <row r="42" spans="1:18" hidden="1">
      <c r="A42" s="98" t="str">
        <f>IF(SP_SUL!B40="","*",SP_SUL!B40)</f>
        <v>*</v>
      </c>
      <c r="B42" s="99" t="str">
        <f>IF(SP_SUL!X40="","*",SP_SUL!X40)</f>
        <v>*</v>
      </c>
      <c r="C42" s="100" t="str">
        <f>IF(SP_SUL!S40="","*",SP_SUL!S40)</f>
        <v>-</v>
      </c>
      <c r="D42" s="100" t="str">
        <f>IF(SP_SUL!T40="","*",SP_SUL!T40)</f>
        <v>-</v>
      </c>
      <c r="E42" s="100" t="str">
        <f>IF(SP_SUL!D40="","*",SP_SUL!D40)</f>
        <v>*</v>
      </c>
      <c r="F42" s="100" t="str">
        <f>IF(SP_SUL!H40="","*",SP_SUL!H40)</f>
        <v>*</v>
      </c>
      <c r="G42" s="100" t="str">
        <f>IF(SP_SUL!M40="","*",SP_SUL!M40)</f>
        <v>-</v>
      </c>
      <c r="H42" s="155" t="str">
        <f>IF(SP_SUL!K40="","*",SP_SUL!K40)</f>
        <v>*</v>
      </c>
      <c r="I42" s="133" t="str">
        <f>IF(SP_SUL!O40="","*",SP_SUL!O40)</f>
        <v>*</v>
      </c>
      <c r="J42" s="133" t="str">
        <f>IF(SP_SUL!P40="","*",SP_SUL!P40)</f>
        <v>*</v>
      </c>
      <c r="K42" s="142" t="str">
        <f>IF(SP_SUL!AK40="","*",SP_SUL!AK40)</f>
        <v>-</v>
      </c>
      <c r="L42" s="142" t="str">
        <f>IF(SP_SUL!AM40="","*",SP_SUL!AM40)</f>
        <v>-</v>
      </c>
      <c r="M42" s="142" t="str">
        <f>IF(SP_SUL!AP40="","*",SP_SUL!AP40)</f>
        <v>-</v>
      </c>
      <c r="N42" s="142" t="str">
        <f>IF(SP_SUL!AM40="","*",SP_SUL!AM40)</f>
        <v>-</v>
      </c>
      <c r="O42" s="175">
        <f>SP_SUL!BH40</f>
        <v>0</v>
      </c>
      <c r="P42" s="91"/>
      <c r="Q42" s="146" t="str">
        <f>IF($A$2=1,IF(SP_SUL!BJ40="","*",SP_SUL!BJ40),IF(SP_SUL!BK40="","*",SP_SUL!BK40))</f>
        <v>*</v>
      </c>
    </row>
    <row r="43" spans="1:18" hidden="1">
      <c r="A43" s="98" t="str">
        <f>IF(SP_SUL!B41="","*",SP_SUL!B41)</f>
        <v>*</v>
      </c>
      <c r="B43" s="99" t="str">
        <f>IF(SP_SUL!X41="","*",SP_SUL!X41)</f>
        <v>*</v>
      </c>
      <c r="C43" s="100" t="str">
        <f>IF(SP_SUL!S41="","*",SP_SUL!S41)</f>
        <v>-</v>
      </c>
      <c r="D43" s="100" t="str">
        <f>IF(SP_SUL!T41="","*",SP_SUL!T41)</f>
        <v>-</v>
      </c>
      <c r="E43" s="100" t="str">
        <f>IF(SP_SUL!D41="","*",SP_SUL!D41)</f>
        <v>*</v>
      </c>
      <c r="F43" s="100" t="str">
        <f>IF(SP_SUL!H41="","*",SP_SUL!H41)</f>
        <v>*</v>
      </c>
      <c r="G43" s="100" t="str">
        <f>IF(SP_SUL!M41="","*",SP_SUL!M41)</f>
        <v>-</v>
      </c>
      <c r="H43" s="155" t="str">
        <f>IF(SP_SUL!K41="","*",SP_SUL!K41)</f>
        <v>*</v>
      </c>
      <c r="I43" s="133" t="str">
        <f>IF(SP_SUL!O41="","*",SP_SUL!O41)</f>
        <v>*</v>
      </c>
      <c r="J43" s="133" t="str">
        <f>IF(SP_SUL!P41="","*",SP_SUL!P41)</f>
        <v>*</v>
      </c>
      <c r="K43" s="142" t="str">
        <f>IF(SP_SUL!AK41="","*",SP_SUL!AK41)</f>
        <v>-</v>
      </c>
      <c r="L43" s="142" t="str">
        <f>IF(SP_SUL!AM41="","*",SP_SUL!AM41)</f>
        <v>-</v>
      </c>
      <c r="M43" s="142" t="str">
        <f>IF(SP_SUL!AP41="","*",SP_SUL!AP41)</f>
        <v>-</v>
      </c>
      <c r="N43" s="142" t="str">
        <f>IF(SP_SUL!AM41="","*",SP_SUL!AM41)</f>
        <v>-</v>
      </c>
      <c r="O43" s="175">
        <f>SP_SUL!BH41</f>
        <v>0</v>
      </c>
      <c r="P43" s="91"/>
      <c r="Q43" s="146" t="str">
        <f>IF($A$2=1,IF(SP_SUL!BJ41="","*",SP_SUL!BJ41),IF(SP_SUL!BK41="","*",SP_SUL!BK41))</f>
        <v>*</v>
      </c>
    </row>
    <row r="44" spans="1:18" hidden="1">
      <c r="A44" s="98" t="str">
        <f>IF(SP_SUL!B42="","*",SP_SUL!B42)</f>
        <v>*</v>
      </c>
      <c r="B44" s="99" t="str">
        <f>IF(SP_SUL!X42="","*",SP_SUL!X42)</f>
        <v>*</v>
      </c>
      <c r="C44" s="100" t="str">
        <f>IF(SP_SUL!S42="","*",SP_SUL!S42)</f>
        <v>-</v>
      </c>
      <c r="D44" s="100" t="str">
        <f>IF(SP_SUL!T42="","*",SP_SUL!T42)</f>
        <v>-</v>
      </c>
      <c r="E44" s="100" t="str">
        <f>IF(SP_SUL!D42="","*",SP_SUL!D42)</f>
        <v>*</v>
      </c>
      <c r="F44" s="100" t="str">
        <f>IF(SP_SUL!H42="","*",SP_SUL!H42)</f>
        <v>*</v>
      </c>
      <c r="G44" s="100" t="str">
        <f>IF(SP_SUL!M42="","*",SP_SUL!M42)</f>
        <v>-</v>
      </c>
      <c r="H44" s="155" t="str">
        <f>IF(SP_SUL!K42="","*",SP_SUL!K42)</f>
        <v>*</v>
      </c>
      <c r="I44" s="133" t="str">
        <f>IF(SP_SUL!O42="","*",SP_SUL!O42)</f>
        <v>*</v>
      </c>
      <c r="J44" s="133" t="str">
        <f>IF(SP_SUL!P42="","*",SP_SUL!P42)</f>
        <v>*</v>
      </c>
      <c r="K44" s="142" t="str">
        <f>IF(SP_SUL!AK42="","*",SP_SUL!AK42)</f>
        <v>-</v>
      </c>
      <c r="L44" s="142" t="str">
        <f>IF(SP_SUL!AM42="","*",SP_SUL!AM42)</f>
        <v>-</v>
      </c>
      <c r="M44" s="142" t="str">
        <f>IF(SP_SUL!AP42="","*",SP_SUL!AP42)</f>
        <v>-</v>
      </c>
      <c r="N44" s="142" t="str">
        <f>IF(SP_SUL!AM42="","*",SP_SUL!AM42)</f>
        <v>-</v>
      </c>
      <c r="O44" s="175">
        <f>SP_SUL!BH42</f>
        <v>0</v>
      </c>
      <c r="P44" s="91"/>
      <c r="Q44" s="146" t="str">
        <f>IF($A$2=1,IF(SP_SUL!BJ42="","*",SP_SUL!BJ42),IF(SP_SUL!BK42="","*",SP_SUL!BK42))</f>
        <v>*</v>
      </c>
    </row>
    <row r="45" spans="1:18" hidden="1">
      <c r="A45" s="98" t="str">
        <f>IF(SP_SUL!B43="","*",SP_SUL!B43)</f>
        <v>*</v>
      </c>
      <c r="B45" s="99" t="str">
        <f>IF(SP_SUL!X43="","*",SP_SUL!X43)</f>
        <v>*</v>
      </c>
      <c r="C45" s="100" t="str">
        <f>IF(SP_SUL!S43="","*",SP_SUL!S43)</f>
        <v>-</v>
      </c>
      <c r="D45" s="100" t="str">
        <f>IF(SP_SUL!T43="","*",SP_SUL!T43)</f>
        <v>-</v>
      </c>
      <c r="E45" s="100" t="str">
        <f>IF(SP_SUL!D43="","*",SP_SUL!D43)</f>
        <v>*</v>
      </c>
      <c r="F45" s="100" t="str">
        <f>IF(SP_SUL!H43="","*",SP_SUL!H43)</f>
        <v>*</v>
      </c>
      <c r="G45" s="100" t="str">
        <f>IF(SP_SUL!M43="","*",SP_SUL!M43)</f>
        <v>-</v>
      </c>
      <c r="H45" s="155" t="str">
        <f>IF(SP_SUL!K43="","*",SP_SUL!K43)</f>
        <v>*</v>
      </c>
      <c r="I45" s="133" t="str">
        <f>IF(SP_SUL!O43="","*",SP_SUL!O43)</f>
        <v>*</v>
      </c>
      <c r="J45" s="133" t="str">
        <f>IF(SP_SUL!P43="","*",SP_SUL!P43)</f>
        <v>*</v>
      </c>
      <c r="K45" s="142" t="str">
        <f>IF(SP_SUL!AK43="","*",SP_SUL!AK43)</f>
        <v>-</v>
      </c>
      <c r="L45" s="142" t="str">
        <f>IF(SP_SUL!AM43="","*",SP_SUL!AM43)</f>
        <v>-</v>
      </c>
      <c r="M45" s="142" t="str">
        <f>IF(SP_SUL!AP43="","*",SP_SUL!AP43)</f>
        <v>-</v>
      </c>
      <c r="N45" s="142" t="str">
        <f>IF(SP_SUL!AM43="","*",SP_SUL!AM43)</f>
        <v>-</v>
      </c>
      <c r="O45" s="175">
        <f>SP_SUL!BH43</f>
        <v>0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 hidden="1">
      <c r="A47" s="98" t="str">
        <f>IF(SP_SUL!B45="","*",SP_SUL!B45)</f>
        <v>*</v>
      </c>
      <c r="B47" s="99" t="str">
        <f>IF(SP_SUL!X45="","*",SP_SUL!X45)</f>
        <v>*</v>
      </c>
      <c r="C47" s="100" t="str">
        <f>IF(SP_SUL!S45="","*",SP_SUL!S45)</f>
        <v>-</v>
      </c>
      <c r="D47" s="100" t="str">
        <f>IF(SP_SUL!T45="","*",SP_SUL!T45)</f>
        <v>-</v>
      </c>
      <c r="E47" s="100" t="str">
        <f>IF(SP_SUL!D45="","*",SP_SUL!D45)</f>
        <v>*</v>
      </c>
      <c r="F47" s="100" t="str">
        <f>IF(SP_SUL!H45="","*",SP_SUL!H45)</f>
        <v>*</v>
      </c>
      <c r="G47" s="100" t="str">
        <f>IF(SP_SUL!M45="","*",SP_SUL!M45)</f>
        <v>-</v>
      </c>
      <c r="H47" s="155" t="str">
        <f>IF(SP_SUL!K45="","*",SP_SUL!K45)</f>
        <v>*</v>
      </c>
      <c r="I47" s="133" t="str">
        <f>IF(SP_SUL!O45="","*",SP_SUL!O45)</f>
        <v>*</v>
      </c>
      <c r="J47" s="133" t="str">
        <f>IF(SP_SUL!P45="","*",SP_SUL!P45)</f>
        <v>*</v>
      </c>
      <c r="K47" s="142" t="str">
        <f>IF(SP_SUL!AK45="","*",SP_SUL!AK45)</f>
        <v>-</v>
      </c>
      <c r="L47" s="142" t="str">
        <f>IF(SP_SUL!AM45="","*",SP_SUL!AM45)</f>
        <v>-</v>
      </c>
      <c r="M47" s="142" t="str">
        <f>IF(SP_SUL!AP45="","*",SP_SUL!AP45)</f>
        <v>-</v>
      </c>
      <c r="N47" s="142" t="str">
        <f>IF(SP_SUL!AM45="","*",SP_SUL!AM45)</f>
        <v>-</v>
      </c>
      <c r="O47" s="175">
        <f>SP_SUL!BH45</f>
        <v>0</v>
      </c>
      <c r="P47" s="91"/>
      <c r="Q47" s="146" t="str">
        <f>IF($A$2=1,IF(SP_SUL!BJ45="","*",SP_SUL!BJ45),IF(SP_SUL!BK45="","*",SP_SUL!BK45))</f>
        <v>*</v>
      </c>
    </row>
    <row r="48" spans="1:18" ht="25.5" hidden="1" customHeight="1">
      <c r="A48" s="98" t="str">
        <f>IF(SP_SUL!B46="","*",SP_SUL!B46)</f>
        <v>*</v>
      </c>
      <c r="B48" s="99" t="str">
        <f>IF(SP_SUL!X46="","*",SP_SUL!X46)</f>
        <v>*</v>
      </c>
      <c r="C48" s="100" t="str">
        <f>IF(SP_SUL!S46="","*",SP_SUL!S46)</f>
        <v>-</v>
      </c>
      <c r="D48" s="100" t="str">
        <f>IF(SP_SUL!T46="","*",SP_SUL!T46)</f>
        <v>-</v>
      </c>
      <c r="E48" s="100" t="str">
        <f>IF(SP_SUL!D46="","*",SP_SUL!D46)</f>
        <v>*</v>
      </c>
      <c r="F48" s="100" t="str">
        <f>IF(SP_SUL!H46="","*",SP_SUL!H46)</f>
        <v>*</v>
      </c>
      <c r="G48" s="100" t="str">
        <f>IF(SP_SUL!M46="","*",SP_SUL!M46)</f>
        <v>-</v>
      </c>
      <c r="H48" s="155" t="str">
        <f>IF(SP_SUL!K46="","*",SP_SUL!K46)</f>
        <v>*</v>
      </c>
      <c r="I48" s="133" t="str">
        <f>IF(SP_SUL!O46="","*",SP_SUL!O46)</f>
        <v>*</v>
      </c>
      <c r="J48" s="133" t="str">
        <f>IF(SP_SUL!P46="","*",SP_SUL!P46)</f>
        <v>*</v>
      </c>
      <c r="K48" s="142" t="str">
        <f>IF(SP_SUL!AK46="","*",SP_SUL!AK46)</f>
        <v>-</v>
      </c>
      <c r="L48" s="142" t="str">
        <f>IF(SP_SUL!AM46="","*",SP_SUL!AM46)</f>
        <v>-</v>
      </c>
      <c r="M48" s="142" t="str">
        <f>IF(SP_SUL!AP46="","*",SP_SUL!AP46)</f>
        <v>-</v>
      </c>
      <c r="N48" s="142" t="str">
        <f>IF(SP_SUL!AM46="","*",SP_SUL!AM46)</f>
        <v>-</v>
      </c>
      <c r="O48" s="175">
        <f>SP_SUL!BH46</f>
        <v>0</v>
      </c>
      <c r="P48" s="91"/>
      <c r="Q48" s="146" t="str">
        <f>IF($A$2=1,IF(SP_SUL!BJ46="","*",SP_SUL!BJ46),IF(SP_SUL!BK46="","*",SP_SUL!BK46))</f>
        <v>*</v>
      </c>
    </row>
    <row r="49" spans="1:17" ht="35.25" hidden="1" customHeight="1">
      <c r="A49" s="98" t="str">
        <f>IF(SP_SUL!B47="","*",SP_SUL!B47)</f>
        <v>*</v>
      </c>
      <c r="B49" s="99" t="str">
        <f>IF(SP_SUL!X47="","*",SP_SUL!X47)</f>
        <v>*</v>
      </c>
      <c r="C49" s="100" t="str">
        <f>IF(SP_SUL!S47="","*",SP_SUL!S47)</f>
        <v>-</v>
      </c>
      <c r="D49" s="100" t="str">
        <f>IF(SP_SUL!T47="","*",SP_SUL!T47)</f>
        <v>-</v>
      </c>
      <c r="E49" s="100" t="str">
        <f>IF(SP_SUL!D47="","*",SP_SUL!D47)</f>
        <v>*</v>
      </c>
      <c r="F49" s="100" t="str">
        <f>IF(SP_SUL!H47="","*",SP_SUL!H47)</f>
        <v>*</v>
      </c>
      <c r="G49" s="100" t="str">
        <f>IF(SP_SUL!M47="","*",SP_SUL!M47)</f>
        <v>-</v>
      </c>
      <c r="H49" s="155" t="str">
        <f>IF(SP_SUL!K47="","*",SP_SUL!K47)</f>
        <v>*</v>
      </c>
      <c r="I49" s="133" t="str">
        <f>IF(SP_SUL!O47="","*",SP_SUL!O47)</f>
        <v>*</v>
      </c>
      <c r="J49" s="133" t="str">
        <f>IF(SP_SUL!P47="","*",SP_SUL!P47)</f>
        <v>*</v>
      </c>
      <c r="K49" s="142" t="str">
        <f>IF(SP_SUL!AK47="","*",SP_SUL!AK47)</f>
        <v>-</v>
      </c>
      <c r="L49" s="142" t="str">
        <f>IF(SP_SUL!AM47="","*",SP_SUL!AM47)</f>
        <v>-</v>
      </c>
      <c r="M49" s="142" t="str">
        <f>IF(SP_SUL!AP47="","*",SP_SUL!AP47)</f>
        <v>-</v>
      </c>
      <c r="N49" s="142" t="str">
        <f>IF(SP_SUL!AM47="","*",SP_SUL!AM47)</f>
        <v>-</v>
      </c>
      <c r="O49" s="175">
        <f>SP_SUL!BH47</f>
        <v>0</v>
      </c>
      <c r="P49" s="91"/>
      <c r="Q49" s="146" t="str">
        <f>IF($A$2=1,IF(SP_SUL!BJ47="","*",SP_SUL!BJ47),IF(SP_SUL!BK47="","*",SP_SUL!BK47))</f>
        <v>*</v>
      </c>
    </row>
    <row r="50" spans="1:17" hidden="1">
      <c r="A50" s="98" t="str">
        <f>IF(SP_SUL!B48="","*",SP_SUL!B48)</f>
        <v>*</v>
      </c>
      <c r="B50" s="99" t="str">
        <f>IF(SP_SUL!X48="","*",SP_SUL!X48)</f>
        <v>*</v>
      </c>
      <c r="C50" s="100" t="str">
        <f>IF(SP_SUL!S48="","*",SP_SUL!S48)</f>
        <v>-</v>
      </c>
      <c r="D50" s="100" t="str">
        <f>IF(SP_SUL!T48="","*",SP_SUL!T48)</f>
        <v>-</v>
      </c>
      <c r="E50" s="100" t="str">
        <f>IF(SP_SUL!D48="","*",SP_SUL!D48)</f>
        <v>*</v>
      </c>
      <c r="F50" s="100" t="str">
        <f>IF(SP_SUL!H48="","*",SP_SUL!H48)</f>
        <v>*</v>
      </c>
      <c r="G50" s="100" t="str">
        <f>IF(SP_SUL!M48="","*",SP_SUL!M48)</f>
        <v>-</v>
      </c>
      <c r="H50" s="155" t="str">
        <f>IF(SP_SUL!K48="","*",SP_SUL!K48)</f>
        <v>*</v>
      </c>
      <c r="I50" s="133" t="str">
        <f>IF(SP_SUL!O48="","*",SP_SUL!O48)</f>
        <v>*</v>
      </c>
      <c r="J50" s="133" t="str">
        <f>IF(SP_SUL!P48="","*",SP_SUL!P48)</f>
        <v>*</v>
      </c>
      <c r="K50" s="142" t="str">
        <f>IF(SP_SUL!AK48="","*",SP_SUL!AK48)</f>
        <v>-</v>
      </c>
      <c r="L50" s="142" t="str">
        <f>IF(SP_SUL!AM48="","*",SP_SUL!AM48)</f>
        <v>-</v>
      </c>
      <c r="M50" s="142" t="str">
        <f>IF(SP_SUL!AP48="","*",SP_SUL!AP48)</f>
        <v>-</v>
      </c>
      <c r="N50" s="142" t="str">
        <f>IF(SP_SUL!AM48="","*",SP_SUL!AM48)</f>
        <v>-</v>
      </c>
      <c r="O50" s="175">
        <f>SP_SUL!BH48</f>
        <v>0</v>
      </c>
      <c r="P50" s="91"/>
      <c r="Q50" s="146" t="str">
        <f>IF($A$2=1,IF(SP_SUL!BJ48="","*",SP_SUL!BJ48),IF(SP_SUL!BK48="","*",SP_SUL!BK48))</f>
        <v>*</v>
      </c>
    </row>
    <row r="51" spans="1:17" hidden="1">
      <c r="A51" s="98" t="str">
        <f>IF(SP_SUL!B49="","*",SP_SUL!B49)</f>
        <v>*</v>
      </c>
      <c r="B51" s="99" t="str">
        <f>IF(SP_SUL!X49="","*",SP_SUL!X49)</f>
        <v>*</v>
      </c>
      <c r="C51" s="100" t="str">
        <f>IF(SP_SUL!S49="","*",SP_SUL!S49)</f>
        <v>-</v>
      </c>
      <c r="D51" s="100" t="str">
        <f>IF(SP_SUL!T49="","*",SP_SUL!T49)</f>
        <v>-</v>
      </c>
      <c r="E51" s="100" t="str">
        <f>IF(SP_SUL!D49="","*",SP_SUL!D49)</f>
        <v>*</v>
      </c>
      <c r="F51" s="100" t="str">
        <f>IF(SP_SUL!H49="","*",SP_SUL!H49)</f>
        <v>*</v>
      </c>
      <c r="G51" s="100" t="str">
        <f>IF(SP_SUL!M49="","*",SP_SUL!M49)</f>
        <v>-</v>
      </c>
      <c r="H51" s="155" t="str">
        <f>IF(SP_SUL!K49="","*",SP_SUL!K49)</f>
        <v>*</v>
      </c>
      <c r="I51" s="133" t="str">
        <f>IF(SP_SUL!O49="","*",SP_SUL!O49)</f>
        <v>*</v>
      </c>
      <c r="J51" s="133" t="str">
        <f>IF(SP_SUL!P49="","*",SP_SUL!P49)</f>
        <v>*</v>
      </c>
      <c r="K51" s="142" t="str">
        <f>IF(SP_SUL!AK49="","*",SP_SUL!AK49)</f>
        <v>-</v>
      </c>
      <c r="L51" s="142" t="str">
        <f>IF(SP_SUL!AM49="","*",SP_SUL!AM49)</f>
        <v>-</v>
      </c>
      <c r="M51" s="142" t="str">
        <f>IF(SP_SUL!AP49="","*",SP_SUL!AP49)</f>
        <v>-</v>
      </c>
      <c r="N51" s="142" t="str">
        <f>IF(SP_SUL!AM49="","*",SP_SUL!AM49)</f>
        <v>-</v>
      </c>
      <c r="O51" s="175">
        <f>SP_SUL!BH49</f>
        <v>0</v>
      </c>
      <c r="P51" s="91"/>
      <c r="Q51" s="146" t="str">
        <f>IF($A$2=1,IF(SP_SUL!BJ49="","*",SP_SUL!BJ49),IF(SP_SUL!BK49="","*",SP_SUL!BK49))</f>
        <v>*</v>
      </c>
    </row>
    <row r="52" spans="1:17" hidden="1">
      <c r="A52" s="98" t="str">
        <f>IF(SP_SUL!B50="","*",SP_SUL!B50)</f>
        <v>*</v>
      </c>
      <c r="B52" s="99" t="str">
        <f>IF(SP_SUL!X50="","*",SP_SUL!X50)</f>
        <v>*</v>
      </c>
      <c r="C52" s="100" t="str">
        <f>IF(SP_SUL!S50="","*",SP_SUL!S50)</f>
        <v>-</v>
      </c>
      <c r="D52" s="100" t="str">
        <f>IF(SP_SUL!T50="","*",SP_SUL!T50)</f>
        <v>-</v>
      </c>
      <c r="E52" s="100" t="str">
        <f>IF(SP_SUL!D50="","*",SP_SUL!D50)</f>
        <v>*</v>
      </c>
      <c r="F52" s="100" t="str">
        <f>IF(SP_SUL!H50="","*",SP_SUL!H50)</f>
        <v>*</v>
      </c>
      <c r="G52" s="100" t="str">
        <f>IF(SP_SUL!M50="","*",SP_SUL!M50)</f>
        <v>-</v>
      </c>
      <c r="H52" s="155" t="str">
        <f>IF(SP_SUL!K50="","*",SP_SUL!K50)</f>
        <v>*</v>
      </c>
      <c r="I52" s="133" t="str">
        <f>IF(SP_SUL!O50="","*",SP_SUL!O50)</f>
        <v>*</v>
      </c>
      <c r="J52" s="133" t="str">
        <f>IF(SP_SUL!P50="","*",SP_SUL!P50)</f>
        <v>*</v>
      </c>
      <c r="K52" s="142" t="str">
        <f>IF(SP_SUL!AK50="","*",SP_SUL!AK50)</f>
        <v>-</v>
      </c>
      <c r="L52" s="142" t="str">
        <f>IF(SP_SUL!AM50="","*",SP_SUL!AM50)</f>
        <v>-</v>
      </c>
      <c r="M52" s="142" t="str">
        <f>IF(SP_SUL!AP50="","*",SP_SUL!AP50)</f>
        <v>-</v>
      </c>
      <c r="N52" s="142" t="str">
        <f>IF(SP_SUL!AM50="","*",SP_SUL!AM50)</f>
        <v>-</v>
      </c>
      <c r="O52" s="175">
        <f>SP_SUL!BH50</f>
        <v>0</v>
      </c>
      <c r="P52" s="91"/>
      <c r="Q52" s="146" t="str">
        <f>IF($A$2=1,IF(SP_SUL!BJ50="","*",SP_SUL!BJ50),IF(SP_SUL!BK50="","*",SP_SUL!BK50))</f>
        <v>*</v>
      </c>
    </row>
    <row r="53" spans="1:17" hidden="1">
      <c r="A53" s="98" t="str">
        <f>IF(SP_SUL!B51="","*",SP_SUL!B51)</f>
        <v>*</v>
      </c>
      <c r="B53" s="99" t="str">
        <f>IF(SP_SUL!X51="","*",SP_SUL!X51)</f>
        <v>*</v>
      </c>
      <c r="C53" s="100" t="str">
        <f>IF(SP_SUL!S51="","*",SP_SUL!S51)</f>
        <v>-</v>
      </c>
      <c r="D53" s="100" t="str">
        <f>IF(SP_SUL!T51="","*",SP_SUL!T51)</f>
        <v>-</v>
      </c>
      <c r="E53" s="100" t="str">
        <f>IF(SP_SUL!D51="","*",SP_SUL!D51)</f>
        <v>*</v>
      </c>
      <c r="F53" s="100" t="str">
        <f>IF(SP_SUL!H51="","*",SP_SUL!H51)</f>
        <v>*</v>
      </c>
      <c r="G53" s="100" t="str">
        <f>IF(SP_SUL!M51="","*",SP_SUL!M51)</f>
        <v>-</v>
      </c>
      <c r="H53" s="155" t="str">
        <f>IF(SP_SUL!K51="","*",SP_SUL!K51)</f>
        <v>*</v>
      </c>
      <c r="I53" s="133" t="str">
        <f>IF(SP_SUL!O51="","*",SP_SUL!O51)</f>
        <v>*</v>
      </c>
      <c r="J53" s="133" t="str">
        <f>IF(SP_SUL!P51="","*",SP_SUL!P51)</f>
        <v>*</v>
      </c>
      <c r="K53" s="142" t="str">
        <f>IF(SP_SUL!AK51="","*",SP_SUL!AK51)</f>
        <v>-</v>
      </c>
      <c r="L53" s="142" t="str">
        <f>IF(SP_SUL!AM51="","*",SP_SUL!AM51)</f>
        <v>-</v>
      </c>
      <c r="M53" s="142" t="str">
        <f>IF(SP_SUL!AP51="","*",SP_SUL!AP51)</f>
        <v>-</v>
      </c>
      <c r="N53" s="142" t="str">
        <f>IF(SP_SUL!AM51="","*",SP_SUL!AM51)</f>
        <v>-</v>
      </c>
      <c r="O53" s="175">
        <f>SP_SUL!BH51</f>
        <v>0</v>
      </c>
      <c r="P53" s="91"/>
      <c r="Q53" s="146" t="str">
        <f>IF($A$2=1,IF(SP_SUL!BJ51="","*",SP_SUL!BJ51),IF(SP_SUL!BK51="","*",SP_SUL!BK51))</f>
        <v>*</v>
      </c>
    </row>
    <row r="54" spans="1:17" ht="32.25" hidden="1" customHeight="1">
      <c r="A54" s="98" t="str">
        <f>IF(SP_SUL!B52="","*",SP_SUL!B52)</f>
        <v>*</v>
      </c>
      <c r="B54" s="99" t="str">
        <f>IF(SP_SUL!X52="","*",SP_SUL!X52)</f>
        <v>*</v>
      </c>
      <c r="C54" s="100" t="str">
        <f>IF(SP_SUL!S52="","*",SP_SUL!S52)</f>
        <v>-</v>
      </c>
      <c r="D54" s="100" t="str">
        <f>IF(SP_SUL!T52="","*",SP_SUL!T52)</f>
        <v>-</v>
      </c>
      <c r="E54" s="100" t="str">
        <f>IF(SP_SUL!D52="","*",SP_SUL!D52)</f>
        <v>*</v>
      </c>
      <c r="F54" s="100" t="str">
        <f>IF(SP_SUL!H52="","*",SP_SUL!H52)</f>
        <v>*</v>
      </c>
      <c r="G54" s="100" t="str">
        <f>IF(SP_SUL!M52="","*",SP_SUL!M52)</f>
        <v>-</v>
      </c>
      <c r="H54" s="155" t="str">
        <f>IF(SP_SUL!K52="","*",SP_SUL!K52)</f>
        <v>*</v>
      </c>
      <c r="I54" s="133" t="str">
        <f>IF(SP_SUL!O52="","*",SP_SUL!O52)</f>
        <v>*</v>
      </c>
      <c r="J54" s="133" t="str">
        <f>IF(SP_SUL!P52="","*",SP_SUL!P52)</f>
        <v>*</v>
      </c>
      <c r="K54" s="142" t="str">
        <f>IF(SP_SUL!AK52="","*",SP_SUL!AK52)</f>
        <v>-</v>
      </c>
      <c r="L54" s="142" t="str">
        <f>IF(SP_SUL!AM52="","*",SP_SUL!AM52)</f>
        <v>-</v>
      </c>
      <c r="M54" s="142" t="str">
        <f>IF(SP_SUL!AP52="","*",SP_SUL!AP52)</f>
        <v>-</v>
      </c>
      <c r="N54" s="142" t="str">
        <f>IF(SP_SUL!AM52="","*",SP_SUL!AM52)</f>
        <v>-</v>
      </c>
      <c r="O54" s="175">
        <f>SP_SUL!BH52</f>
        <v>0</v>
      </c>
      <c r="P54" s="91"/>
      <c r="Q54" s="146" t="str">
        <f>IF($A$2=1,IF(SP_SUL!BJ52="","*",SP_SUL!BJ52),IF(SP_SUL!BK52="","*",SP_SUL!BK52))</f>
        <v>*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1163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6" sqref="T3006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0"/>
      <c r="B1" s="371"/>
      <c r="C1" s="372"/>
      <c r="L1" s="102"/>
      <c r="M1" s="125"/>
      <c r="N1" s="283"/>
      <c r="O1" s="283"/>
      <c r="P1" s="171"/>
      <c r="Q1" s="373" t="s">
        <v>1090</v>
      </c>
      <c r="R1" s="374"/>
      <c r="U1" s="103"/>
      <c r="V1" s="375" t="s">
        <v>1164</v>
      </c>
      <c r="W1" s="375"/>
      <c r="X1" s="375"/>
      <c r="Y1" s="105"/>
    </row>
    <row r="2" spans="1:25" s="101" customFormat="1" ht="11.25" customHeight="1">
      <c r="A2" s="106" t="s">
        <v>1165</v>
      </c>
      <c r="B2" s="106" t="s">
        <v>1160</v>
      </c>
      <c r="C2" s="106" t="s">
        <v>483</v>
      </c>
      <c r="D2" s="107" t="s">
        <v>1042</v>
      </c>
      <c r="E2" s="107" t="s">
        <v>1043</v>
      </c>
      <c r="F2" s="107" t="s">
        <v>1159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1166</v>
      </c>
      <c r="U2" s="109" t="s">
        <v>1045</v>
      </c>
      <c r="V2" s="104">
        <f ca="1">TODAY()-1</f>
        <v>45991</v>
      </c>
      <c r="W2" s="104">
        <f ca="1">V2-1</f>
        <v>45990</v>
      </c>
      <c r="X2" s="104">
        <f ca="1">W2-1</f>
        <v>45989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 t="str">
        <f ca="1">_xlfn.XLOOKUP(G4&amp;$V$2,BS_CONTROLE[CHAVE],BS_CONTROLE[Quantidade_11],"-")</f>
        <v>-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 t="str">
        <f ca="1">_xlfn.XLOOKUP(G5&amp;$V$2,BS_CONTROLE[CHAVE],BS_CONTROLE[Quantidade_11],"-")</f>
        <v>-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 t="str">
        <f ca="1">_xlfn.XLOOKUP(G6&amp;$V$2,BS_CONTROLE[CHAVE],BS_CONTROLE[Quantidade_11],"-")</f>
        <v>-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 t="str">
        <f ca="1">_xlfn.XLOOKUP(G7&amp;$V$2,BS_CONTROLE[CHAVE],BS_CONTROLE[Quantidade_11],"-")</f>
        <v>-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 t="str">
        <f ca="1">_xlfn.XLOOKUP(G8&amp;$V$2,BS_CONTROLE[CHAVE],BS_CONTROLE[Quantidade_11],"-")</f>
        <v>-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 t="str">
        <f ca="1">_xlfn.XLOOKUP(G17&amp;$V$2,BS_CONTROLE[CHAVE],BS_CONTROLE[Quantidade_11],"-")</f>
        <v>-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8.3333333333333329E-2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 t="str">
        <f ca="1">_xlfn.XLOOKUP(G21&amp;$V$2,BS_CONTROLE[CHAVE],BS_CONTROLE[Quantidade_11],"-")</f>
        <v>-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 t="str">
        <f ca="1">_xlfn.XLOOKUP(G25&amp;$V$2,BS_CONTROLE[CHAVE],BS_CONTROLE[Quantidade_11],"-")</f>
        <v>-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 t="str">
        <f ca="1">_xlfn.XLOOKUP(G26&amp;$V$2,BS_CONTROLE[CHAVE],BS_CONTROLE[Quantidade_11],"-")</f>
        <v>-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*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 t="str">
        <f>IF(SP_SUL!B31="","*",SP_SUL!B31)</f>
        <v>02/.12/2025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 t="str">
        <f ca="1">_xlfn.XLOOKUP(G29&amp;$V$2,BS_CONTROLE[CHAVE],BS_CONTROLE[Quantidade_11],"-")</f>
        <v>-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 hidden="1">
      <c r="A30" s="110" t="str">
        <f>IF(SP_SUL!Y32="","*",SP_SUL!Y32)</f>
        <v>*</v>
      </c>
      <c r="B30" s="110" t="str">
        <f>IF(SP_SUL!X32="","*",SP_SUL!X32)</f>
        <v>*</v>
      </c>
      <c r="C30" s="110" t="str">
        <f>IF(SP_SUL!Z32="","*",SP_SUL!Z32)</f>
        <v>*</v>
      </c>
      <c r="D30" s="111" t="str">
        <f>IF(SP_SUL!S32="","*",SP_SUL!S32)</f>
        <v>-</v>
      </c>
      <c r="E30" s="111" t="str">
        <f>IF(SP_SUL!T32="","*",SP_SUL!T32)</f>
        <v>-</v>
      </c>
      <c r="F30" s="111" t="str">
        <f>IF(SP_SUL!B32="","*",SP_SUL!B32)</f>
        <v>*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-</v>
      </c>
      <c r="L30" s="111" t="str">
        <f>IF(SP_SUL!N32="","*",SP_SUL!N32)</f>
        <v>-</v>
      </c>
      <c r="M30" s="112" t="str">
        <f>IF(SP_SUL!J32="","*",SP_SUL!J32)</f>
        <v>*</v>
      </c>
      <c r="N30" s="285" t="str">
        <f>IF(SP_SUL!K32="","*",SP_SUL!K32)</f>
        <v>*</v>
      </c>
      <c r="O30" s="285" t="str">
        <f>IF(SP_SUL!L32="","*",SP_SUL!L32)</f>
        <v>-</v>
      </c>
      <c r="P30" s="112"/>
      <c r="Q30" s="129" t="str">
        <f>IF(SP_SUL!O32="","*",SP_SUL!O32)</f>
        <v>*</v>
      </c>
      <c r="R30" s="129" t="str">
        <f>IF(SP_SUL!P32="","*",SP_SUL!P32)</f>
        <v>*</v>
      </c>
      <c r="S30" s="111" t="str">
        <f>IF(SP_SUL!Q32="","*",CONCATENATE(SP_SUL!Q32," ",SP_SUL!R32))</f>
        <v>*</v>
      </c>
      <c r="T30" s="111" t="str">
        <f>IF(SP_SUL!V32="","*",SP_SUL!V32)</f>
        <v>*</v>
      </c>
      <c r="U30" s="111" t="str">
        <f>IF(SP_SUL!W32="","*",SP_SUL!W32)</f>
        <v>*</v>
      </c>
      <c r="V30" s="113" t="str">
        <f ca="1">_xlfn.XLOOKUP(G30&amp;$V$2,BS_CONTROLE[CHAVE],BS_CONTROLE[Quantidade_11],"-")</f>
        <v>-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*</v>
      </c>
      <c r="B31" s="110" t="str">
        <f>IF(SP_SUL!X33="","*",SP_SUL!X33)</f>
        <v>*</v>
      </c>
      <c r="C31" s="110" t="str">
        <f>IF(SP_SUL!Z33="","*",SP_SUL!Z33)</f>
        <v>*</v>
      </c>
      <c r="D31" s="111" t="str">
        <f>IF(SP_SUL!S33="","*",SP_SUL!S33)</f>
        <v>-</v>
      </c>
      <c r="E31" s="111" t="str">
        <f>IF(SP_SUL!T33="","*",SP_SUL!T33)</f>
        <v>-</v>
      </c>
      <c r="F31" s="111" t="str">
        <f>IF(SP_SUL!B33="","*",SP_SUL!B33)</f>
        <v>*</v>
      </c>
      <c r="G31" s="111" t="str">
        <f>IF(SP_SUL!D33="","*",SP_SUL!D33)</f>
        <v>*</v>
      </c>
      <c r="H31" s="111" t="str">
        <f>IF(SP_SUL!F33="","*",SP_SUL!F33)</f>
        <v>*</v>
      </c>
      <c r="I31" s="111" t="str">
        <f>IF(SP_SUL!H33="","*",SP_SUL!H33)</f>
        <v>*</v>
      </c>
      <c r="J31" s="111" t="str">
        <f>IF(SP_SUL!I33="","*",SP_SUL!I33)</f>
        <v>*</v>
      </c>
      <c r="K31" s="111" t="str">
        <f>IF(SP_SUL!M33="","*",SP_SUL!M33)</f>
        <v>-</v>
      </c>
      <c r="L31" s="111" t="str">
        <f>IF(SP_SUL!N33="","*",SP_SUL!N33)</f>
        <v>-</v>
      </c>
      <c r="M31" s="112" t="str">
        <f>IF(SP_SUL!J33="","*",SP_SUL!J33)</f>
        <v>*</v>
      </c>
      <c r="N31" s="285" t="str">
        <f>IF(SP_SUL!K33="","*",SP_SUL!K33)</f>
        <v>*</v>
      </c>
      <c r="O31" s="285" t="str">
        <f>IF(SP_SUL!L33="","*",SP_SUL!L33)</f>
        <v>-</v>
      </c>
      <c r="P31" s="112"/>
      <c r="Q31" s="129" t="str">
        <f>IF(SP_SUL!O33="","*",SP_SUL!O33)</f>
        <v>*</v>
      </c>
      <c r="R31" s="129" t="str">
        <f>IF(SP_SUL!P33="","*",SP_SUL!P33)</f>
        <v>*</v>
      </c>
      <c r="S31" s="111" t="str">
        <f>IF(SP_SUL!Q33="","*",CONCATENATE(SP_SUL!Q33," ",SP_SUL!R33))</f>
        <v>*</v>
      </c>
      <c r="T31" s="111" t="str">
        <f>IF(SP_SUL!V33="","*",SP_SUL!V33)</f>
        <v>*</v>
      </c>
      <c r="U31" s="111" t="str">
        <f>IF(SP_SUL!W33="","*",SP_SUL!W33)</f>
        <v>*</v>
      </c>
      <c r="V31" s="113" t="str">
        <f ca="1">_xlfn.XLOOKUP(G31&amp;$V$2,BS_CONTROLE[CHAVE],BS_CONTROLE[Quantidade_11],"-")</f>
        <v>-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*</v>
      </c>
      <c r="B32" s="110" t="str">
        <f>IF(SP_SUL!X34="","*",SP_SUL!X34)</f>
        <v>*</v>
      </c>
      <c r="C32" s="110" t="str">
        <f>IF(SP_SUL!Z34="","*",SP_SUL!Z34)</f>
        <v>*</v>
      </c>
      <c r="D32" s="111" t="str">
        <f>IF(SP_SUL!S34="","*",SP_SUL!S34)</f>
        <v>-</v>
      </c>
      <c r="E32" s="111" t="str">
        <f>IF(SP_SUL!T34="","*",SP_SUL!T34)</f>
        <v>-</v>
      </c>
      <c r="F32" s="111" t="str">
        <f>IF(SP_SUL!B34="","*",SP_SUL!B34)</f>
        <v>*</v>
      </c>
      <c r="G32" s="111" t="str">
        <f>IF(SP_SUL!D34="","*",SP_SUL!D34)</f>
        <v>*</v>
      </c>
      <c r="H32" s="111" t="str">
        <f>IF(SP_SUL!F34="","*",SP_SUL!F34)</f>
        <v>*</v>
      </c>
      <c r="I32" s="111" t="str">
        <f>IF(SP_SUL!H34="","*",SP_SUL!H34)</f>
        <v>*</v>
      </c>
      <c r="J32" s="111" t="str">
        <f>IF(SP_SUL!I34="","*",SP_SUL!I34)</f>
        <v>*</v>
      </c>
      <c r="K32" s="111" t="str">
        <f>IF(SP_SUL!M34="","*",SP_SUL!M34)</f>
        <v>-</v>
      </c>
      <c r="L32" s="111" t="str">
        <f>IF(SP_SUL!N34="","*",SP_SUL!N34)</f>
        <v>-</v>
      </c>
      <c r="M32" s="112" t="str">
        <f>IF(SP_SUL!J34="","*",SP_SUL!J34)</f>
        <v>*</v>
      </c>
      <c r="N32" s="285" t="str">
        <f>IF(SP_SUL!K34="","*",SP_SUL!K34)</f>
        <v>*</v>
      </c>
      <c r="O32" s="285" t="str">
        <f>IF(SP_SUL!L34="","*",SP_SUL!L34)</f>
        <v>-</v>
      </c>
      <c r="P32" s="112"/>
      <c r="Q32" s="129" t="str">
        <f>IF(SP_SUL!O34="","*",SP_SUL!O34)</f>
        <v>*</v>
      </c>
      <c r="R32" s="129" t="str">
        <f>IF(SP_SUL!P34="","*",SP_SUL!P34)</f>
        <v>*</v>
      </c>
      <c r="S32" s="111" t="str">
        <f>IF(SP_SUL!Q34="","*",CONCATENATE(SP_SUL!Q34," ",SP_SUL!R34))</f>
        <v>*</v>
      </c>
      <c r="T32" s="111" t="str">
        <f>IF(SP_SUL!V34="","*",SP_SUL!V34)</f>
        <v>*</v>
      </c>
      <c r="U32" s="111" t="str">
        <f>IF(SP_SUL!W34="","*",SP_SUL!W34)</f>
        <v>*</v>
      </c>
      <c r="V32" s="113" t="str">
        <f ca="1">_xlfn.XLOOKUP(G32&amp;$V$2,BS_CONTROLE[CHAVE],BS_CONTROLE[Quantidade_11],"-")</f>
        <v>-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*</v>
      </c>
      <c r="B33" s="110" t="str">
        <f>IF(SP_SUL!X35="","*",SP_SUL!X35)</f>
        <v>*</v>
      </c>
      <c r="C33" s="110" t="str">
        <f>IF(SP_SUL!Z35="","*",SP_SUL!Z35)</f>
        <v>*</v>
      </c>
      <c r="D33" s="111" t="str">
        <f>IF(SP_SUL!S35="","*",SP_SUL!S35)</f>
        <v>-</v>
      </c>
      <c r="E33" s="111" t="str">
        <f>IF(SP_SUL!T35="","*",SP_SUL!T35)</f>
        <v>-</v>
      </c>
      <c r="F33" s="111" t="str">
        <f>IF(SP_SUL!B35="","*",SP_SUL!B35)</f>
        <v>*</v>
      </c>
      <c r="G33" s="111" t="str">
        <f>IF(SP_SUL!D35="","*",SP_SUL!D35)</f>
        <v>*</v>
      </c>
      <c r="H33" s="111" t="str">
        <f>IF(SP_SUL!F35="","*",SP_SUL!F35)</f>
        <v>*</v>
      </c>
      <c r="I33" s="111" t="str">
        <f>IF(SP_SUL!H35="","*",SP_SUL!H35)</f>
        <v>*</v>
      </c>
      <c r="J33" s="111" t="str">
        <f>IF(SP_SUL!I35="","*",SP_SUL!I35)</f>
        <v>*</v>
      </c>
      <c r="K33" s="111" t="str">
        <f>IF(SP_SUL!M35="","*",SP_SUL!M35)</f>
        <v>-</v>
      </c>
      <c r="L33" s="111" t="str">
        <f>IF(SP_SUL!N35="","*",SP_SUL!N35)</f>
        <v>-</v>
      </c>
      <c r="M33" s="112" t="str">
        <f>IF(SP_SUL!J35="","*",SP_SUL!J35)</f>
        <v>*</v>
      </c>
      <c r="N33" s="285" t="str">
        <f>IF(SP_SUL!K35="","*",SP_SUL!K35)</f>
        <v>*</v>
      </c>
      <c r="O33" s="285" t="str">
        <f>IF(SP_SUL!L35="","*",SP_SUL!L35)</f>
        <v>-</v>
      </c>
      <c r="P33" s="112"/>
      <c r="Q33" s="129" t="str">
        <f>IF(SP_SUL!O35="","*",SP_SUL!O35)</f>
        <v>*</v>
      </c>
      <c r="R33" s="129" t="str">
        <f>IF(SP_SUL!P35="","*",SP_SUL!P35)</f>
        <v>*</v>
      </c>
      <c r="S33" s="111" t="str">
        <f>IF(SP_SUL!Q35="","*",CONCATENATE(SP_SUL!Q35," ",SP_SUL!R35))</f>
        <v>*</v>
      </c>
      <c r="T33" s="111" t="str">
        <f>IF(SP_SUL!V35="","*",SP_SUL!V35)</f>
        <v>*</v>
      </c>
      <c r="U33" s="111" t="str">
        <f>IF(SP_SUL!W35="","*",SP_SUL!W35)</f>
        <v>*</v>
      </c>
      <c r="V33" s="113" t="str">
        <f ca="1">_xlfn.XLOOKUP(G33&amp;$V$2,BS_CONTROLE[CHAVE],BS_CONTROLE[Quantidade_11],"-")</f>
        <v>-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*</v>
      </c>
      <c r="B34" s="110" t="str">
        <f>IF(SP_SUL!X36="","*",SP_SUL!X36)</f>
        <v>*</v>
      </c>
      <c r="C34" s="110" t="str">
        <f>IF(SP_SUL!Z36="","*",SP_SUL!Z36)</f>
        <v>*</v>
      </c>
      <c r="D34" s="111" t="str">
        <f>IF(SP_SUL!S36="","*",SP_SUL!S36)</f>
        <v>-</v>
      </c>
      <c r="E34" s="111" t="str">
        <f>IF(SP_SUL!T36="","*",SP_SUL!T36)</f>
        <v>-</v>
      </c>
      <c r="F34" s="111" t="str">
        <f>IF(SP_SUL!B36="","*",SP_SUL!B36)</f>
        <v>*</v>
      </c>
      <c r="G34" s="111" t="str">
        <f>IF(SP_SUL!D36="","*",SP_SUL!D36)</f>
        <v>*</v>
      </c>
      <c r="H34" s="111" t="str">
        <f>IF(SP_SUL!F36="","*",SP_SUL!F36)</f>
        <v>*</v>
      </c>
      <c r="I34" s="111" t="str">
        <f>IF(SP_SUL!H36="","*",SP_SUL!H36)</f>
        <v>*</v>
      </c>
      <c r="J34" s="111" t="str">
        <f>IF(SP_SUL!I36="","*",SP_SUL!I36)</f>
        <v>*</v>
      </c>
      <c r="K34" s="111" t="str">
        <f>IF(SP_SUL!M36="","*",SP_SUL!M36)</f>
        <v>-</v>
      </c>
      <c r="L34" s="111" t="str">
        <f>IF(SP_SUL!N36="","*",SP_SUL!N36)</f>
        <v>-</v>
      </c>
      <c r="M34" s="112" t="str">
        <f>IF(SP_SUL!J36="","*",SP_SUL!J36)</f>
        <v>*</v>
      </c>
      <c r="N34" s="285" t="str">
        <f>IF(SP_SUL!K36="","*",SP_SUL!K36)</f>
        <v>*</v>
      </c>
      <c r="O34" s="285" t="str">
        <f>IF(SP_SUL!L36="","*",SP_SUL!L36)</f>
        <v>-</v>
      </c>
      <c r="P34" s="112"/>
      <c r="Q34" s="129" t="str">
        <f>IF(SP_SUL!O36="","*",SP_SUL!O36)</f>
        <v>*</v>
      </c>
      <c r="R34" s="129" t="str">
        <f>IF(SP_SUL!P36="","*",SP_SUL!P36)</f>
        <v>*</v>
      </c>
      <c r="S34" s="111" t="str">
        <f>IF(SP_SUL!Q36="","*",CONCATENATE(SP_SUL!Q36," ",SP_SUL!R36))</f>
        <v>*</v>
      </c>
      <c r="T34" s="111" t="str">
        <f>IF(SP_SUL!V36="","*",SP_SUL!V36)</f>
        <v>*</v>
      </c>
      <c r="U34" s="111" t="str">
        <f>IF(SP_SUL!W36="","*",SP_SUL!W36)</f>
        <v>*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*</v>
      </c>
      <c r="B35" s="110" t="str">
        <f>IF(SP_SUL!X37="","*",SP_SUL!X37)</f>
        <v>*</v>
      </c>
      <c r="C35" s="110" t="str">
        <f>IF(SP_SUL!Z37="","*",SP_SUL!Z37)</f>
        <v>*</v>
      </c>
      <c r="D35" s="111" t="str">
        <f>IF(SP_SUL!S37="","*",SP_SUL!S37)</f>
        <v>-</v>
      </c>
      <c r="E35" s="111" t="str">
        <f>IF(SP_SUL!T37="","*",SP_SUL!T37)</f>
        <v>-</v>
      </c>
      <c r="F35" s="111" t="str">
        <f>IF(SP_SUL!B37="","*",SP_SUL!B37)</f>
        <v>*</v>
      </c>
      <c r="G35" s="111" t="str">
        <f>IF(SP_SUL!D37="","*",SP_SUL!D37)</f>
        <v>*</v>
      </c>
      <c r="H35" s="111" t="str">
        <f>IF(SP_SUL!F37="","*",SP_SUL!F37)</f>
        <v>*</v>
      </c>
      <c r="I35" s="111" t="str">
        <f>IF(SP_SUL!H37="","*",SP_SUL!H37)</f>
        <v>*</v>
      </c>
      <c r="J35" s="111" t="str">
        <f>IF(SP_SUL!I37="","*",SP_SUL!I37)</f>
        <v>*</v>
      </c>
      <c r="K35" s="111" t="str">
        <f>IF(SP_SUL!M37="","*",SP_SUL!M37)</f>
        <v>-</v>
      </c>
      <c r="L35" s="111" t="str">
        <f>IF(SP_SUL!N37="","*",SP_SUL!N37)</f>
        <v>-</v>
      </c>
      <c r="M35" s="112" t="str">
        <f>IF(SP_SUL!J37="","*",SP_SUL!J37)</f>
        <v>*</v>
      </c>
      <c r="N35" s="285" t="str">
        <f>IF(SP_SUL!K37="","*",SP_SUL!K37)</f>
        <v>*</v>
      </c>
      <c r="O35" s="285" t="str">
        <f>IF(SP_SUL!L37="","*",SP_SUL!L37)</f>
        <v>-</v>
      </c>
      <c r="P35" s="112"/>
      <c r="Q35" s="129" t="str">
        <f>IF(SP_SUL!O37="","*",SP_SUL!O37)</f>
        <v>*</v>
      </c>
      <c r="R35" s="129" t="str">
        <f>IF(SP_SUL!P37="","*",SP_SUL!P37)</f>
        <v>*</v>
      </c>
      <c r="S35" s="111" t="str">
        <f>IF(SP_SUL!Q37="","*",CONCATENATE(SP_SUL!Q37," ",SP_SUL!R37))</f>
        <v>*</v>
      </c>
      <c r="T35" s="111" t="str">
        <f>IF(SP_SUL!V37="","*",SP_SUL!V37)</f>
        <v>*</v>
      </c>
      <c r="U35" s="111" t="str">
        <f>IF(SP_SUL!W37="","*",SP_SUL!W37)</f>
        <v>*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*</v>
      </c>
      <c r="B36" s="110" t="str">
        <f>IF(SP_SUL!X38="","*",SP_SUL!X38)</f>
        <v>*</v>
      </c>
      <c r="C36" s="110" t="str">
        <f>IF(SP_SUL!Z38="","*",SP_SUL!Z38)</f>
        <v>*</v>
      </c>
      <c r="D36" s="111" t="str">
        <f>IF(SP_SUL!S38="","*",SP_SUL!S38)</f>
        <v>-</v>
      </c>
      <c r="E36" s="111" t="str">
        <f>IF(SP_SUL!T38="","*",SP_SUL!T38)</f>
        <v>-</v>
      </c>
      <c r="F36" s="111" t="str">
        <f>IF(SP_SUL!B38="","*",SP_SUL!B38)</f>
        <v>*</v>
      </c>
      <c r="G36" s="111" t="str">
        <f>IF(SP_SUL!D38="","*",SP_SUL!D38)</f>
        <v>*</v>
      </c>
      <c r="H36" s="111" t="str">
        <f>IF(SP_SUL!F38="","*",SP_SUL!F38)</f>
        <v>*</v>
      </c>
      <c r="I36" s="111" t="str">
        <f>IF(SP_SUL!H38="","*",SP_SUL!H38)</f>
        <v>*</v>
      </c>
      <c r="J36" s="111" t="str">
        <f>IF(SP_SUL!I38="","*",SP_SUL!I38)</f>
        <v>*</v>
      </c>
      <c r="K36" s="111" t="str">
        <f>IF(SP_SUL!M38="","*",SP_SUL!M38)</f>
        <v>-</v>
      </c>
      <c r="L36" s="111" t="str">
        <f>IF(SP_SUL!N38="","*",SP_SUL!N38)</f>
        <v>-</v>
      </c>
      <c r="M36" s="112" t="str">
        <f>IF(SP_SUL!J38="","*",SP_SUL!J38)</f>
        <v>*</v>
      </c>
      <c r="N36" s="285" t="str">
        <f>IF(SP_SUL!K38="","*",SP_SUL!K38)</f>
        <v>*</v>
      </c>
      <c r="O36" s="285" t="str">
        <f>IF(SP_SUL!L38="","*",SP_SUL!L38)</f>
        <v>-</v>
      </c>
      <c r="P36" s="112"/>
      <c r="Q36" s="129" t="str">
        <f>IF(SP_SUL!O38="","*",SP_SUL!O38)</f>
        <v>*</v>
      </c>
      <c r="R36" s="129" t="str">
        <f>IF(SP_SUL!P38="","*",SP_SUL!P38)</f>
        <v>*</v>
      </c>
      <c r="S36" s="111" t="str">
        <f>IF(SP_SUL!Q38="","*",CONCATENATE(SP_SUL!Q38," ",SP_SUL!R38))</f>
        <v>*</v>
      </c>
      <c r="T36" s="111" t="str">
        <f>IF(SP_SUL!V38="","*",SP_SUL!V38)</f>
        <v>*</v>
      </c>
      <c r="U36" s="111" t="str">
        <f>IF(SP_SUL!W38="","*",SP_SUL!W38)</f>
        <v>*</v>
      </c>
      <c r="V36" s="113" t="str">
        <f ca="1">_xlfn.XLOOKUP(G36&amp;$V$2,BS_CONTROLE[CHAVE],BS_CONTROLE[Quantidade_11],"-")</f>
        <v>-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*</v>
      </c>
      <c r="B37" s="110" t="str">
        <f>IF(SP_SUL!X39="","*",SP_SUL!X39)</f>
        <v>*</v>
      </c>
      <c r="C37" s="110" t="str">
        <f>IF(SP_SUL!Z39="","*",SP_SUL!Z39)</f>
        <v>*</v>
      </c>
      <c r="D37" s="111" t="str">
        <f>IF(SP_SUL!S39="","*",SP_SUL!S39)</f>
        <v>-</v>
      </c>
      <c r="E37" s="111" t="str">
        <f>IF(SP_SUL!T39="","*",SP_SUL!T39)</f>
        <v>-</v>
      </c>
      <c r="F37" s="111" t="str">
        <f>IF(SP_SUL!B39="","*",SP_SUL!B39)</f>
        <v>*</v>
      </c>
      <c r="G37" s="111" t="str">
        <f>IF(SP_SUL!D39="","*",SP_SUL!D39)</f>
        <v>*</v>
      </c>
      <c r="H37" s="111" t="str">
        <f>IF(SP_SUL!F39="","*",SP_SUL!F39)</f>
        <v>*</v>
      </c>
      <c r="I37" s="111" t="str">
        <f>IF(SP_SUL!H39="","*",SP_SUL!H39)</f>
        <v>*</v>
      </c>
      <c r="J37" s="111" t="str">
        <f>IF(SP_SUL!I39="","*",SP_SUL!I39)</f>
        <v>*</v>
      </c>
      <c r="K37" s="111" t="str">
        <f>IF(SP_SUL!M39="","*",SP_SUL!M39)</f>
        <v>-</v>
      </c>
      <c r="L37" s="111" t="str">
        <f>IF(SP_SUL!N39="","*",SP_SUL!N39)</f>
        <v>-</v>
      </c>
      <c r="M37" s="112" t="str">
        <f>IF(SP_SUL!J39="","*",SP_SUL!J39)</f>
        <v>*</v>
      </c>
      <c r="N37" s="285" t="str">
        <f>IF(SP_SUL!K39="","*",SP_SUL!K39)</f>
        <v>*</v>
      </c>
      <c r="O37" s="285" t="str">
        <f>IF(SP_SUL!L39="","*",SP_SUL!L39)</f>
        <v>-</v>
      </c>
      <c r="P37" s="112"/>
      <c r="Q37" s="129" t="str">
        <f>IF(SP_SUL!O39="","*",SP_SUL!O39)</f>
        <v>*</v>
      </c>
      <c r="R37" s="129" t="str">
        <f>IF(SP_SUL!P39="","*",SP_SUL!P39)</f>
        <v>*</v>
      </c>
      <c r="S37" s="111" t="str">
        <f>IF(SP_SUL!Q39="","*",CONCATENATE(SP_SUL!Q39," ",SP_SUL!R39))</f>
        <v>*</v>
      </c>
      <c r="T37" s="111" t="str">
        <f>IF(SP_SUL!V39="","*",SP_SUL!V39)</f>
        <v>*</v>
      </c>
      <c r="U37" s="111" t="str">
        <f>IF(SP_SUL!W39="","*",SP_SUL!W39)</f>
        <v>*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*</v>
      </c>
      <c r="B38" s="110" t="str">
        <f>IF(SP_SUL!X40="","*",SP_SUL!X40)</f>
        <v>*</v>
      </c>
      <c r="C38" s="110" t="str">
        <f>IF(SP_SUL!Z40="","*",SP_SUL!Z40)</f>
        <v>*</v>
      </c>
      <c r="D38" s="111" t="str">
        <f>IF(SP_SUL!S40="","*",SP_SUL!S40)</f>
        <v>-</v>
      </c>
      <c r="E38" s="111" t="str">
        <f>IF(SP_SUL!T40="","*",SP_SUL!T40)</f>
        <v>-</v>
      </c>
      <c r="F38" s="111" t="str">
        <f>IF(SP_SUL!B40="","*",SP_SUL!B40)</f>
        <v>*</v>
      </c>
      <c r="G38" s="111" t="str">
        <f>IF(SP_SUL!D40="","*",SP_SUL!D40)</f>
        <v>*</v>
      </c>
      <c r="H38" s="111" t="str">
        <f>IF(SP_SUL!F40="","*",SP_SUL!F40)</f>
        <v>*</v>
      </c>
      <c r="I38" s="111" t="str">
        <f>IF(SP_SUL!H40="","*",SP_SUL!H40)</f>
        <v>*</v>
      </c>
      <c r="J38" s="111" t="str">
        <f>IF(SP_SUL!I40="","*",SP_SUL!I40)</f>
        <v>*</v>
      </c>
      <c r="K38" s="111" t="str">
        <f>IF(SP_SUL!M40="","*",SP_SUL!M40)</f>
        <v>-</v>
      </c>
      <c r="L38" s="111" t="str">
        <f>IF(SP_SUL!N40="","*",SP_SUL!N40)</f>
        <v>-</v>
      </c>
      <c r="M38" s="112" t="str">
        <f>IF(SP_SUL!J40="","*",SP_SUL!J40)</f>
        <v>*</v>
      </c>
      <c r="N38" s="285" t="str">
        <f>IF(SP_SUL!K40="","*",SP_SUL!K40)</f>
        <v>*</v>
      </c>
      <c r="O38" s="285" t="str">
        <f>IF(SP_SUL!L40="","*",SP_SUL!L40)</f>
        <v>-</v>
      </c>
      <c r="P38" s="112"/>
      <c r="Q38" s="129" t="str">
        <f>IF(SP_SUL!O40="","*",SP_SUL!O40)</f>
        <v>*</v>
      </c>
      <c r="R38" s="129" t="str">
        <f>IF(SP_SUL!P40="","*",SP_SUL!P40)</f>
        <v>*</v>
      </c>
      <c r="S38" s="111" t="str">
        <f>IF(SP_SUL!Q40="","*",CONCATENATE(SP_SUL!Q40," ",SP_SUL!R40))</f>
        <v>*</v>
      </c>
      <c r="T38" s="111" t="str">
        <f>IF(SP_SUL!V40="","*",SP_SUL!V40)</f>
        <v>*</v>
      </c>
      <c r="U38" s="111" t="str">
        <f>IF(SP_SUL!W40="","*",SP_SUL!W40)</f>
        <v>*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*</v>
      </c>
      <c r="B39" s="110" t="str">
        <f>IF(SP_SUL!X41="","*",SP_SUL!X41)</f>
        <v>*</v>
      </c>
      <c r="C39" s="110" t="str">
        <f>IF(SP_SUL!Z41="","*",SP_SUL!Z41)</f>
        <v>*</v>
      </c>
      <c r="D39" s="111" t="str">
        <f>IF(SP_SUL!S41="","*",SP_SUL!S41)</f>
        <v>-</v>
      </c>
      <c r="E39" s="111" t="str">
        <f>IF(SP_SUL!T41="","*",SP_SUL!T41)</f>
        <v>-</v>
      </c>
      <c r="F39" s="111" t="str">
        <f>IF(SP_SUL!B41="","*",SP_SUL!B41)</f>
        <v>*</v>
      </c>
      <c r="G39" s="111" t="str">
        <f>IF(SP_SUL!D41="","*",SP_SUL!D41)</f>
        <v>*</v>
      </c>
      <c r="H39" s="111" t="str">
        <f>IF(SP_SUL!F41="","*",SP_SUL!F41)</f>
        <v>*</v>
      </c>
      <c r="I39" s="111" t="str">
        <f>IF(SP_SUL!H41="","*",SP_SUL!H41)</f>
        <v>*</v>
      </c>
      <c r="J39" s="111" t="str">
        <f>IF(SP_SUL!I41="","*",SP_SUL!I41)</f>
        <v>*</v>
      </c>
      <c r="K39" s="111" t="str">
        <f>IF(SP_SUL!M41="","*",SP_SUL!M41)</f>
        <v>-</v>
      </c>
      <c r="L39" s="111" t="str">
        <f>IF(SP_SUL!N41="","*",SP_SUL!N41)</f>
        <v>-</v>
      </c>
      <c r="M39" s="112" t="str">
        <f>IF(SP_SUL!J41="","*",SP_SUL!J41)</f>
        <v>*</v>
      </c>
      <c r="N39" s="285" t="str">
        <f>IF(SP_SUL!K41="","*",SP_SUL!K41)</f>
        <v>*</v>
      </c>
      <c r="O39" s="285" t="str">
        <f>IF(SP_SUL!L41="","*",SP_SUL!L41)</f>
        <v>-</v>
      </c>
      <c r="P39" s="112"/>
      <c r="Q39" s="129" t="str">
        <f>IF(SP_SUL!O41="","*",SP_SUL!O41)</f>
        <v>*</v>
      </c>
      <c r="R39" s="129" t="str">
        <f>IF(SP_SUL!P41="","*",SP_SUL!P41)</f>
        <v>*</v>
      </c>
      <c r="S39" s="111" t="str">
        <f>IF(SP_SUL!Q41="","*",CONCATENATE(SP_SUL!Q41," ",SP_SUL!R41))</f>
        <v>*</v>
      </c>
      <c r="T39" s="111" t="str">
        <f>IF(SP_SUL!V41="","*",SP_SUL!V41)</f>
        <v>*</v>
      </c>
      <c r="U39" s="111" t="str">
        <f>IF(SP_SUL!W41="","*",SP_SUL!W41)</f>
        <v>*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*</v>
      </c>
      <c r="B40" s="110" t="str">
        <f>IF(SP_SUL!X42="","*",SP_SUL!X42)</f>
        <v>*</v>
      </c>
      <c r="C40" s="110" t="str">
        <f>IF(SP_SUL!Z42="","*",SP_SUL!Z42)</f>
        <v>*</v>
      </c>
      <c r="D40" s="111" t="str">
        <f>IF(SP_SUL!S42="","*",SP_SUL!S42)</f>
        <v>-</v>
      </c>
      <c r="E40" s="111" t="str">
        <f>IF(SP_SUL!T42="","*",SP_SUL!T42)</f>
        <v>-</v>
      </c>
      <c r="F40" s="111" t="str">
        <f>IF(SP_SUL!B42="","*",SP_SUL!B42)</f>
        <v>*</v>
      </c>
      <c r="G40" s="111" t="str">
        <f>IF(SP_SUL!D42="","*",SP_SUL!D42)</f>
        <v>*</v>
      </c>
      <c r="H40" s="111" t="str">
        <f>IF(SP_SUL!F42="","*",SP_SUL!F42)</f>
        <v>*</v>
      </c>
      <c r="I40" s="111" t="str">
        <f>IF(SP_SUL!H42="","*",SP_SUL!H42)</f>
        <v>*</v>
      </c>
      <c r="J40" s="111" t="str">
        <f>IF(SP_SUL!I42="","*",SP_SUL!I42)</f>
        <v>*</v>
      </c>
      <c r="K40" s="111" t="str">
        <f>IF(SP_SUL!M42="","*",SP_SUL!M42)</f>
        <v>-</v>
      </c>
      <c r="L40" s="111" t="str">
        <f>IF(SP_SUL!N42="","*",SP_SUL!N42)</f>
        <v>-</v>
      </c>
      <c r="M40" s="112" t="str">
        <f>IF(SP_SUL!J42="","*",SP_SUL!J42)</f>
        <v>*</v>
      </c>
      <c r="N40" s="285" t="str">
        <f>IF(SP_SUL!K42="","*",SP_SUL!K42)</f>
        <v>*</v>
      </c>
      <c r="O40" s="285" t="str">
        <f>IF(SP_SUL!L42="","*",SP_SUL!L42)</f>
        <v>-</v>
      </c>
      <c r="P40" s="112"/>
      <c r="Q40" s="129" t="str">
        <f>IF(SP_SUL!O42="","*",SP_SUL!O42)</f>
        <v>*</v>
      </c>
      <c r="R40" s="129" t="str">
        <f>IF(SP_SUL!P42="","*",SP_SUL!P42)</f>
        <v>*</v>
      </c>
      <c r="S40" s="111" t="str">
        <f>IF(SP_SUL!Q42="","*",CONCATENATE(SP_SUL!Q42," ",SP_SUL!R42))</f>
        <v>*</v>
      </c>
      <c r="T40" s="111" t="str">
        <f>IF(SP_SUL!V42="","*",SP_SUL!V42)</f>
        <v>*</v>
      </c>
      <c r="U40" s="111" t="str">
        <f>IF(SP_SUL!W42="","*",SP_SUL!W42)</f>
        <v>*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*</v>
      </c>
      <c r="C41" s="110" t="str">
        <f>IF(SP_SUL!Z43="","*",SP_SUL!Z43)</f>
        <v>*</v>
      </c>
      <c r="D41" s="111" t="str">
        <f>IF(SP_SUL!S43="","*",SP_SUL!S43)</f>
        <v>-</v>
      </c>
      <c r="E41" s="111" t="str">
        <f>IF(SP_SUL!T43="","*",SP_SUL!T43)</f>
        <v>-</v>
      </c>
      <c r="F41" s="111" t="str">
        <f>IF(SP_SUL!B43="","*",SP_SUL!B43)</f>
        <v>*</v>
      </c>
      <c r="G41" s="111" t="str">
        <f>IF(SP_SUL!D43="","*",SP_SUL!D43)</f>
        <v>*</v>
      </c>
      <c r="H41" s="111" t="str">
        <f>IF(SP_SUL!F43="","*",SP_SUL!F43)</f>
        <v>*</v>
      </c>
      <c r="I41" s="111" t="str">
        <f>IF(SP_SUL!H43="","*",SP_SUL!H43)</f>
        <v>*</v>
      </c>
      <c r="J41" s="111" t="str">
        <f>IF(SP_SUL!I43="","*",SP_SUL!I43)</f>
        <v>*</v>
      </c>
      <c r="K41" s="111" t="str">
        <f>IF(SP_SUL!M43="","*",SP_SUL!M43)</f>
        <v>-</v>
      </c>
      <c r="L41" s="111" t="str">
        <f>IF(SP_SUL!N43="","*",SP_SUL!N43)</f>
        <v>-</v>
      </c>
      <c r="M41" s="112" t="str">
        <f>IF(SP_SUL!J43="","*",SP_SUL!J43)</f>
        <v>*</v>
      </c>
      <c r="N41" s="285" t="str">
        <f>IF(SP_SUL!K43="","*",SP_SUL!K43)</f>
        <v>*</v>
      </c>
      <c r="O41" s="285" t="str">
        <f>IF(SP_SUL!L43="","*",SP_SUL!L43)</f>
        <v>-</v>
      </c>
      <c r="P41" s="112"/>
      <c r="Q41" s="129" t="str">
        <f>IF(SP_SUL!O43="","*",SP_SUL!O43)</f>
        <v>*</v>
      </c>
      <c r="R41" s="129" t="str">
        <f>IF(SP_SUL!P43="","*",SP_SUL!P43)</f>
        <v>*</v>
      </c>
      <c r="S41" s="111" t="str">
        <f>IF(SP_SUL!Q43="","*",CONCATENATE(SP_SUL!Q43," ",SP_SUL!R43))</f>
        <v>*</v>
      </c>
      <c r="T41" s="111" t="str">
        <f>IF(SP_SUL!V43="","*",SP_SUL!V43)</f>
        <v>*</v>
      </c>
      <c r="U41" s="111" t="str">
        <f>IF(SP_SUL!W43="","*",SP_SUL!W43)</f>
        <v>*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*</v>
      </c>
      <c r="B43" s="110" t="str">
        <f>IF(SP_SUL!X45="","*",SP_SUL!X45)</f>
        <v>*</v>
      </c>
      <c r="C43" s="110" t="str">
        <f>IF(SP_SUL!Z45="","*",SP_SUL!Z45)</f>
        <v>*</v>
      </c>
      <c r="D43" s="111" t="str">
        <f>IF(SP_SUL!S45="","*",SP_SUL!S45)</f>
        <v>-</v>
      </c>
      <c r="E43" s="111" t="str">
        <f>IF(SP_SUL!T45="","*",SP_SUL!T45)</f>
        <v>-</v>
      </c>
      <c r="F43" s="111" t="str">
        <f>IF(SP_SUL!B45="","*",SP_SUL!B45)</f>
        <v>*</v>
      </c>
      <c r="G43" s="111" t="str">
        <f>IF(SP_SUL!D45="","*",SP_SUL!D45)</f>
        <v>*</v>
      </c>
      <c r="H43" s="111" t="str">
        <f>IF(SP_SUL!F45="","*",SP_SUL!F45)</f>
        <v>*</v>
      </c>
      <c r="I43" s="111" t="str">
        <f>IF(SP_SUL!H45="","*",SP_SUL!H45)</f>
        <v>*</v>
      </c>
      <c r="J43" s="111" t="str">
        <f>IF(SP_SUL!I45="","*",SP_SUL!I45)</f>
        <v>*</v>
      </c>
      <c r="K43" s="111" t="str">
        <f>IF(SP_SUL!M45="","*",SP_SUL!M45)</f>
        <v>-</v>
      </c>
      <c r="L43" s="111" t="str">
        <f>IF(SP_SUL!N45="","*",SP_SUL!N45)</f>
        <v>-</v>
      </c>
      <c r="M43" s="112" t="str">
        <f>IF(SP_SUL!J45="","*",SP_SUL!J45)</f>
        <v>*</v>
      </c>
      <c r="N43" s="285" t="str">
        <f>IF(SP_SUL!K45="","*",SP_SUL!K45)</f>
        <v>*</v>
      </c>
      <c r="O43" s="285" t="str">
        <f>IF(SP_SUL!L45="","*",SP_SUL!L45)</f>
        <v>-</v>
      </c>
      <c r="P43" s="112"/>
      <c r="Q43" s="129" t="str">
        <f>IF(SP_SUL!O45="","*",SP_SUL!O45)</f>
        <v>*</v>
      </c>
      <c r="R43" s="129" t="str">
        <f>IF(SP_SUL!P45="","*",SP_SUL!P45)</f>
        <v>*</v>
      </c>
      <c r="S43" s="111" t="str">
        <f>IF(SP_SUL!Q45="","*",CONCATENATE(SP_SUL!Q45," ",SP_SUL!R45))</f>
        <v>*</v>
      </c>
      <c r="T43" s="111" t="str">
        <f>IF(SP_SUL!V45="","*",SP_SUL!V45)</f>
        <v>*</v>
      </c>
      <c r="U43" s="111" t="str">
        <f>IF(SP_SUL!W45="","*",SP_SUL!W45)</f>
        <v>*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*</v>
      </c>
      <c r="B44" s="110" t="str">
        <f>IF(SP_SUL!X46="","*",SP_SUL!X46)</f>
        <v>*</v>
      </c>
      <c r="C44" s="110" t="str">
        <f>IF(SP_SUL!Z46="","*",SP_SUL!Z46)</f>
        <v>*</v>
      </c>
      <c r="D44" s="111" t="str">
        <f>IF(SP_SUL!S46="","*",SP_SUL!S46)</f>
        <v>-</v>
      </c>
      <c r="E44" s="111" t="str">
        <f>IF(SP_SUL!T46="","*",SP_SUL!T46)</f>
        <v>-</v>
      </c>
      <c r="F44" s="111" t="str">
        <f>IF(SP_SUL!B46="","*",SP_SUL!B46)</f>
        <v>*</v>
      </c>
      <c r="G44" s="111" t="str">
        <f>IF(SP_SUL!D46="","*",SP_SUL!D46)</f>
        <v>*</v>
      </c>
      <c r="H44" s="111" t="str">
        <f>IF(SP_SUL!F46="","*",SP_SUL!F46)</f>
        <v>*</v>
      </c>
      <c r="I44" s="111" t="str">
        <f>IF(SP_SUL!H46="","*",SP_SUL!H46)</f>
        <v>*</v>
      </c>
      <c r="J44" s="111" t="str">
        <f>IF(SP_SUL!I46="","*",SP_SUL!I46)</f>
        <v>*</v>
      </c>
      <c r="K44" s="111" t="str">
        <f>IF(SP_SUL!M46="","*",SP_SUL!M46)</f>
        <v>-</v>
      </c>
      <c r="L44" s="111" t="str">
        <f>IF(SP_SUL!N46="","*",SP_SUL!N46)</f>
        <v>-</v>
      </c>
      <c r="M44" s="112" t="str">
        <f>IF(SP_SUL!J46="","*",SP_SUL!J46)</f>
        <v>*</v>
      </c>
      <c r="N44" s="285" t="str">
        <f>IF(SP_SUL!K46="","*",SP_SUL!K46)</f>
        <v>*</v>
      </c>
      <c r="O44" s="285" t="str">
        <f>IF(SP_SUL!L46="","*",SP_SUL!L46)</f>
        <v>-</v>
      </c>
      <c r="P44" s="112"/>
      <c r="Q44" s="129" t="str">
        <f>IF(SP_SUL!O46="","*",SP_SUL!O46)</f>
        <v>*</v>
      </c>
      <c r="R44" s="129" t="str">
        <f>IF(SP_SUL!P46="","*",SP_SUL!P46)</f>
        <v>*</v>
      </c>
      <c r="S44" s="111" t="str">
        <f>IF(SP_SUL!Q46="","*",CONCATENATE(SP_SUL!Q46," ",SP_SUL!R46))</f>
        <v>*</v>
      </c>
      <c r="T44" s="111" t="str">
        <f>IF(SP_SUL!V46="","*",SP_SUL!V46)</f>
        <v>*</v>
      </c>
      <c r="U44" s="111" t="str">
        <f>IF(SP_SUL!W46="","*",SP_SUL!W46)</f>
        <v>*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*</v>
      </c>
      <c r="B45" s="110" t="str">
        <f>IF(SP_SUL!X47="","*",SP_SUL!X47)</f>
        <v>*</v>
      </c>
      <c r="C45" s="110" t="str">
        <f>IF(SP_SUL!Z47="","*",SP_SUL!Z47)</f>
        <v>*</v>
      </c>
      <c r="D45" s="111" t="str">
        <f>IF(SP_SUL!S47="","*",SP_SUL!S47)</f>
        <v>-</v>
      </c>
      <c r="E45" s="111" t="str">
        <f>IF(SP_SUL!T47="","*",SP_SUL!T47)</f>
        <v>-</v>
      </c>
      <c r="F45" s="111" t="str">
        <f>IF(SP_SUL!B47="","*",SP_SUL!B47)</f>
        <v>*</v>
      </c>
      <c r="G45" s="111" t="str">
        <f>IF(SP_SUL!D47="","*",SP_SUL!D47)</f>
        <v>*</v>
      </c>
      <c r="H45" s="111" t="str">
        <f>IF(SP_SUL!F47="","*",SP_SUL!F47)</f>
        <v>*</v>
      </c>
      <c r="I45" s="111" t="str">
        <f>IF(SP_SUL!H47="","*",SP_SUL!H47)</f>
        <v>*</v>
      </c>
      <c r="J45" s="111" t="str">
        <f>IF(SP_SUL!I47="","*",SP_SUL!I47)</f>
        <v>*</v>
      </c>
      <c r="K45" s="111" t="str">
        <f>IF(SP_SUL!M47="","*",SP_SUL!M47)</f>
        <v>-</v>
      </c>
      <c r="L45" s="111" t="str">
        <f>IF(SP_SUL!N47="","*",SP_SUL!N47)</f>
        <v>-</v>
      </c>
      <c r="M45" s="112" t="str">
        <f>IF(SP_SUL!J47="","*",SP_SUL!J47)</f>
        <v>*</v>
      </c>
      <c r="N45" s="285" t="str">
        <f>IF(SP_SUL!K47="","*",SP_SUL!K47)</f>
        <v>*</v>
      </c>
      <c r="O45" s="285" t="str">
        <f>IF(SP_SUL!L47="","*",SP_SUL!L47)</f>
        <v>-</v>
      </c>
      <c r="P45" s="112"/>
      <c r="Q45" s="129" t="str">
        <f>IF(SP_SUL!O47="","*",SP_SUL!O47)</f>
        <v>*</v>
      </c>
      <c r="R45" s="129" t="str">
        <f>IF(SP_SUL!P47="","*",SP_SUL!P47)</f>
        <v>*</v>
      </c>
      <c r="S45" s="111" t="str">
        <f>IF(SP_SUL!Q47="","*",CONCATENATE(SP_SUL!Q47," ",SP_SUL!R47))</f>
        <v>*</v>
      </c>
      <c r="T45" s="111" t="str">
        <f>IF(SP_SUL!V47="","*",SP_SUL!V47)</f>
        <v>*</v>
      </c>
      <c r="U45" s="111" t="str">
        <f>IF(SP_SUL!W47="","*",SP_SUL!W47)</f>
        <v>*</v>
      </c>
      <c r="V45" s="113" t="str">
        <f ca="1">_xlfn.XLOOKUP(G45&amp;$V$2,BS_CONTROLE[CHAVE],BS_CONTROLE[Quantidade_11],"-")</f>
        <v>-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*</v>
      </c>
      <c r="B46" s="110" t="str">
        <f>IF(SP_SUL!X48="","*",SP_SUL!X48)</f>
        <v>*</v>
      </c>
      <c r="C46" s="110" t="str">
        <f>IF(SP_SUL!Z48="","*",SP_SUL!Z48)</f>
        <v>*</v>
      </c>
      <c r="D46" s="111" t="str">
        <f>IF(SP_SUL!S48="","*",SP_SUL!S48)</f>
        <v>-</v>
      </c>
      <c r="E46" s="111" t="str">
        <f>IF(SP_SUL!T48="","*",SP_SUL!T48)</f>
        <v>-</v>
      </c>
      <c r="F46" s="111" t="str">
        <f>IF(SP_SUL!B48="","*",SP_SUL!B48)</f>
        <v>*</v>
      </c>
      <c r="G46" s="111" t="str">
        <f>IF(SP_SUL!D48="","*",SP_SUL!D48)</f>
        <v>*</v>
      </c>
      <c r="H46" s="111" t="str">
        <f>IF(SP_SUL!F48="","*",SP_SUL!F48)</f>
        <v>*</v>
      </c>
      <c r="I46" s="111" t="str">
        <f>IF(SP_SUL!H48="","*",SP_SUL!H48)</f>
        <v>*</v>
      </c>
      <c r="J46" s="111" t="str">
        <f>IF(SP_SUL!I48="","*",SP_SUL!I48)</f>
        <v>*</v>
      </c>
      <c r="K46" s="111" t="str">
        <f>IF(SP_SUL!M48="","*",SP_SUL!M48)</f>
        <v>-</v>
      </c>
      <c r="L46" s="111" t="str">
        <f>IF(SP_SUL!N48="","*",SP_SUL!N48)</f>
        <v>-</v>
      </c>
      <c r="M46" s="112" t="str">
        <f>IF(SP_SUL!J48="","*",SP_SUL!J48)</f>
        <v>*</v>
      </c>
      <c r="N46" s="285" t="str">
        <f>IF(SP_SUL!K48="","*",SP_SUL!K48)</f>
        <v>*</v>
      </c>
      <c r="O46" s="285" t="str">
        <f>IF(SP_SUL!L48="","*",SP_SUL!L48)</f>
        <v>-</v>
      </c>
      <c r="P46" s="112"/>
      <c r="Q46" s="129" t="str">
        <f>IF(SP_SUL!O48="","*",SP_SUL!O48)</f>
        <v>*</v>
      </c>
      <c r="R46" s="129" t="str">
        <f>IF(SP_SUL!P48="","*",SP_SUL!P48)</f>
        <v>*</v>
      </c>
      <c r="S46" s="111" t="str">
        <f>IF(SP_SUL!Q48="","*",CONCATENATE(SP_SUL!Q48," ",SP_SUL!R48))</f>
        <v>*</v>
      </c>
      <c r="T46" s="111" t="str">
        <f>IF(SP_SUL!V48="","*",SP_SUL!V48)</f>
        <v>*</v>
      </c>
      <c r="U46" s="111" t="str">
        <f>IF(SP_SUL!W48="","*",SP_SUL!W48)</f>
        <v>*</v>
      </c>
      <c r="V46" s="113" t="str">
        <f ca="1">_xlfn.XLOOKUP(G46&amp;$V$2,BS_CONTROLE[CHAVE],BS_CONTROLE[Quantidade_11],"-")</f>
        <v>-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*</v>
      </c>
      <c r="B47" s="110" t="str">
        <f>IF(SP_SUL!X49="","*",SP_SUL!X49)</f>
        <v>*</v>
      </c>
      <c r="C47" s="110" t="str">
        <f>IF(SP_SUL!Z49="","*",SP_SUL!Z49)</f>
        <v>*</v>
      </c>
      <c r="D47" s="111" t="str">
        <f>IF(SP_SUL!S49="","*",SP_SUL!S49)</f>
        <v>-</v>
      </c>
      <c r="E47" s="111" t="str">
        <f>IF(SP_SUL!T49="","*",SP_SUL!T49)</f>
        <v>-</v>
      </c>
      <c r="F47" s="111" t="str">
        <f>IF(SP_SUL!B49="","*",SP_SUL!B49)</f>
        <v>*</v>
      </c>
      <c r="G47" s="111" t="str">
        <f>IF(SP_SUL!D49="","*",SP_SUL!D49)</f>
        <v>*</v>
      </c>
      <c r="H47" s="111" t="str">
        <f>IF(SP_SUL!F49="","*",SP_SUL!F49)</f>
        <v>*</v>
      </c>
      <c r="I47" s="111" t="str">
        <f>IF(SP_SUL!H49="","*",SP_SUL!H49)</f>
        <v>*</v>
      </c>
      <c r="J47" s="111" t="str">
        <f>IF(SP_SUL!I49="","*",SP_SUL!I49)</f>
        <v>*</v>
      </c>
      <c r="K47" s="111" t="str">
        <f>IF(SP_SUL!M49="","*",SP_SUL!M49)</f>
        <v>-</v>
      </c>
      <c r="L47" s="111" t="str">
        <f>IF(SP_SUL!N49="","*",SP_SUL!N49)</f>
        <v>-</v>
      </c>
      <c r="M47" s="112" t="str">
        <f>IF(SP_SUL!J49="","*",SP_SUL!J49)</f>
        <v>*</v>
      </c>
      <c r="N47" s="285" t="str">
        <f>IF(SP_SUL!K49="","*",SP_SUL!K49)</f>
        <v>*</v>
      </c>
      <c r="O47" s="285" t="str">
        <f>IF(SP_SUL!L49="","*",SP_SUL!L49)</f>
        <v>-</v>
      </c>
      <c r="P47" s="112"/>
      <c r="Q47" s="129" t="str">
        <f>IF(SP_SUL!O49="","*",SP_SUL!O49)</f>
        <v>*</v>
      </c>
      <c r="R47" s="129" t="str">
        <f>IF(SP_SUL!P49="","*",SP_SUL!P49)</f>
        <v>*</v>
      </c>
      <c r="S47" s="111" t="str">
        <f>IF(SP_SUL!Q49="","*",CONCATENATE(SP_SUL!Q49," ",SP_SUL!R49))</f>
        <v>*</v>
      </c>
      <c r="T47" s="111" t="str">
        <f>IF(SP_SUL!V49="","*",SP_SUL!V49)</f>
        <v>*</v>
      </c>
      <c r="U47" s="111" t="str">
        <f>IF(SP_SUL!W49="","*",SP_SUL!W49)</f>
        <v>*</v>
      </c>
      <c r="V47" s="113" t="str">
        <f ca="1">_xlfn.XLOOKUP(G47&amp;$V$2,BS_CONTROLE[CHAVE],BS_CONTROLE[Quantidade_11],"-")</f>
        <v>-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*</v>
      </c>
      <c r="B48" s="110" t="str">
        <f>IF(SP_SUL!X50="","*",SP_SUL!X50)</f>
        <v>*</v>
      </c>
      <c r="C48" s="110" t="str">
        <f>IF(SP_SUL!Z50="","*",SP_SUL!Z50)</f>
        <v>*</v>
      </c>
      <c r="D48" s="111" t="str">
        <f>IF(SP_SUL!S50="","*",SP_SUL!S50)</f>
        <v>-</v>
      </c>
      <c r="E48" s="111" t="str">
        <f>IF(SP_SUL!T50="","*",SP_SUL!T50)</f>
        <v>-</v>
      </c>
      <c r="F48" s="111" t="str">
        <f>IF(SP_SUL!B50="","*",SP_SUL!B50)</f>
        <v>*</v>
      </c>
      <c r="G48" s="111" t="str">
        <f>IF(SP_SUL!D50="","*",SP_SUL!D50)</f>
        <v>*</v>
      </c>
      <c r="H48" s="111" t="str">
        <f>IF(SP_SUL!F50="","*",SP_SUL!F50)</f>
        <v>*</v>
      </c>
      <c r="I48" s="111" t="str">
        <f>IF(SP_SUL!H50="","*",SP_SUL!H50)</f>
        <v>*</v>
      </c>
      <c r="J48" s="111" t="str">
        <f>IF(SP_SUL!I50="","*",SP_SUL!I50)</f>
        <v>*</v>
      </c>
      <c r="K48" s="111" t="str">
        <f>IF(SP_SUL!M50="","*",SP_SUL!M50)</f>
        <v>-</v>
      </c>
      <c r="L48" s="111" t="str">
        <f>IF(SP_SUL!N50="","*",SP_SUL!N50)</f>
        <v>-</v>
      </c>
      <c r="M48" s="112" t="str">
        <f>IF(SP_SUL!J50="","*",SP_SUL!J50)</f>
        <v>*</v>
      </c>
      <c r="N48" s="285" t="str">
        <f>IF(SP_SUL!K50="","*",SP_SUL!K50)</f>
        <v>*</v>
      </c>
      <c r="O48" s="285" t="str">
        <f>IF(SP_SUL!L50="","*",SP_SUL!L50)</f>
        <v>-</v>
      </c>
      <c r="P48" s="112"/>
      <c r="Q48" s="129" t="str">
        <f>IF(SP_SUL!O50="","*",SP_SUL!O50)</f>
        <v>*</v>
      </c>
      <c r="R48" s="129" t="str">
        <f>IF(SP_SUL!P50="","*",SP_SUL!P50)</f>
        <v>*</v>
      </c>
      <c r="S48" s="111" t="str">
        <f>IF(SP_SUL!Q50="","*",CONCATENATE(SP_SUL!Q50," ",SP_SUL!R50))</f>
        <v>*</v>
      </c>
      <c r="T48" s="111" t="str">
        <f>IF(SP_SUL!V50="","*",SP_SUL!V50)</f>
        <v>*</v>
      </c>
      <c r="U48" s="111" t="str">
        <f>IF(SP_SUL!W50="","*",SP_SUL!W50)</f>
        <v>*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*</v>
      </c>
      <c r="B49" s="110" t="str">
        <f>IF(SP_SUL!X51="","*",SP_SUL!X51)</f>
        <v>*</v>
      </c>
      <c r="C49" s="110" t="str">
        <f>IF(SP_SUL!Z51="","*",SP_SUL!Z51)</f>
        <v>*</v>
      </c>
      <c r="D49" s="111" t="str">
        <f>IF(SP_SUL!S51="","*",SP_SUL!S51)</f>
        <v>-</v>
      </c>
      <c r="E49" s="111" t="str">
        <f>IF(SP_SUL!T51="","*",SP_SUL!T51)</f>
        <v>-</v>
      </c>
      <c r="F49" s="111" t="str">
        <f>IF(SP_SUL!B51="","*",SP_SUL!B51)</f>
        <v>*</v>
      </c>
      <c r="G49" s="111" t="str">
        <f>IF(SP_SUL!D51="","*",SP_SUL!D51)</f>
        <v>*</v>
      </c>
      <c r="H49" s="111" t="str">
        <f>IF(SP_SUL!F51="","*",SP_SUL!F51)</f>
        <v>*</v>
      </c>
      <c r="I49" s="111" t="str">
        <f>IF(SP_SUL!H51="","*",SP_SUL!H51)</f>
        <v>*</v>
      </c>
      <c r="J49" s="111" t="str">
        <f>IF(SP_SUL!I51="","*",SP_SUL!I51)</f>
        <v>*</v>
      </c>
      <c r="K49" s="111" t="str">
        <f>IF(SP_SUL!M51="","*",SP_SUL!M51)</f>
        <v>-</v>
      </c>
      <c r="L49" s="111" t="str">
        <f>IF(SP_SUL!N51="","*",SP_SUL!N51)</f>
        <v>-</v>
      </c>
      <c r="M49" s="112" t="str">
        <f>IF(SP_SUL!J51="","*",SP_SUL!J51)</f>
        <v>*</v>
      </c>
      <c r="N49" s="285" t="str">
        <f>IF(SP_SUL!K51="","*",SP_SUL!K51)</f>
        <v>*</v>
      </c>
      <c r="O49" s="285" t="str">
        <f>IF(SP_SUL!L51="","*",SP_SUL!L51)</f>
        <v>-</v>
      </c>
      <c r="P49" s="112"/>
      <c r="Q49" s="129" t="str">
        <f>IF(SP_SUL!O51="","*",SP_SUL!O51)</f>
        <v>*</v>
      </c>
      <c r="R49" s="129" t="str">
        <f>IF(SP_SUL!P51="","*",SP_SUL!P51)</f>
        <v>*</v>
      </c>
      <c r="S49" s="111" t="str">
        <f>IF(SP_SUL!Q51="","*",CONCATENATE(SP_SUL!Q51," ",SP_SUL!R51))</f>
        <v>*</v>
      </c>
      <c r="T49" s="111" t="str">
        <f>IF(SP_SUL!V51="","*",SP_SUL!V51)</f>
        <v>*</v>
      </c>
      <c r="U49" s="111" t="str">
        <f>IF(SP_SUL!W51="","*",SP_SUL!W51)</f>
        <v>*</v>
      </c>
      <c r="V49" s="113" t="str">
        <f ca="1">_xlfn.XLOOKUP(G49&amp;$V$2,BS_CONTROLE[CHAVE],BS_CONTROLE[Quantidade_11],"-")</f>
        <v>-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*</v>
      </c>
      <c r="B50" s="110" t="str">
        <f>IF(SP_SUL!X52="","*",SP_SUL!X52)</f>
        <v>*</v>
      </c>
      <c r="C50" s="110" t="str">
        <f>IF(SP_SUL!Z52="","*",SP_SUL!Z52)</f>
        <v>*</v>
      </c>
      <c r="D50" s="111" t="str">
        <f>IF(SP_SUL!S52="","*",SP_SUL!S52)</f>
        <v>-</v>
      </c>
      <c r="E50" s="111" t="str">
        <f>IF(SP_SUL!T52="","*",SP_SUL!T52)</f>
        <v>-</v>
      </c>
      <c r="F50" s="111" t="str">
        <f>IF(SP_SUL!B52="","*",SP_SUL!B52)</f>
        <v>*</v>
      </c>
      <c r="G50" s="111" t="str">
        <f>IF(SP_SUL!D52="","*",SP_SUL!D52)</f>
        <v>*</v>
      </c>
      <c r="H50" s="111" t="str">
        <f>IF(SP_SUL!F52="","*",SP_SUL!F52)</f>
        <v>*</v>
      </c>
      <c r="I50" s="111" t="str">
        <f>IF(SP_SUL!H52="","*",SP_SUL!H52)</f>
        <v>*</v>
      </c>
      <c r="J50" s="111" t="str">
        <f>IF(SP_SUL!I52="","*",SP_SUL!I52)</f>
        <v>*</v>
      </c>
      <c r="K50" s="111" t="str">
        <f>IF(SP_SUL!M52="","*",SP_SUL!M52)</f>
        <v>-</v>
      </c>
      <c r="L50" s="111" t="str">
        <f>IF(SP_SUL!N52="","*",SP_SUL!N52)</f>
        <v>-</v>
      </c>
      <c r="M50" s="112" t="str">
        <f>IF(SP_SUL!J52="","*",SP_SUL!J52)</f>
        <v>*</v>
      </c>
      <c r="N50" s="285" t="str">
        <f>IF(SP_SUL!K52="","*",SP_SUL!K52)</f>
        <v>*</v>
      </c>
      <c r="O50" s="285" t="str">
        <f>IF(SP_SUL!L52="","*",SP_SUL!L52)</f>
        <v>-</v>
      </c>
      <c r="P50" s="112"/>
      <c r="Q50" s="129" t="str">
        <f>IF(SP_SUL!O52="","*",SP_SUL!O52)</f>
        <v>*</v>
      </c>
      <c r="R50" s="129" t="str">
        <f>IF(SP_SUL!P52="","*",SP_SUL!P52)</f>
        <v>*</v>
      </c>
      <c r="S50" s="111" t="str">
        <f>IF(SP_SUL!Q52="","*",CONCATENATE(SP_SUL!Q52," ",SP_SUL!R52))</f>
        <v>*</v>
      </c>
      <c r="T50" s="111" t="str">
        <f>IF(SP_SUL!V52="","*",SP_SUL!V52)</f>
        <v>*</v>
      </c>
      <c r="U50" s="111" t="str">
        <f>IF(SP_SUL!W52="","*",SP_SUL!W52)</f>
        <v>*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1167</v>
      </c>
    </row>
  </sheetData>
  <autoFilter ref="A2:Y3000" xr:uid="{D1126E52-FA3F-4EAC-A720-DDE9797BEFF6}">
    <filterColumn colId="5">
      <filters>
        <dateGroupItem year="2025" month="10" day="29" dateTimeGrouping="day"/>
      </filters>
    </filterColumn>
    <filterColumn colId="6">
      <filters>
        <filter val="V42"/>
        <filter val="V80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1168</v>
      </c>
      <c r="C2" s="96" t="s">
        <v>1027</v>
      </c>
      <c r="D2" s="96" t="s">
        <v>1029</v>
      </c>
      <c r="E2" s="96" t="s">
        <v>1169</v>
      </c>
      <c r="F2" s="96" t="s">
        <v>1170</v>
      </c>
      <c r="G2" s="96" t="s">
        <v>1171</v>
      </c>
      <c r="H2" s="96" t="s">
        <v>1172</v>
      </c>
      <c r="I2" s="96" t="s">
        <v>1173</v>
      </c>
      <c r="J2" s="96" t="s">
        <v>1174</v>
      </c>
      <c r="K2" s="132" t="s">
        <v>1175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*</v>
      </c>
      <c r="C29" s="122" t="str">
        <f>IF(SP_SUL!B31="","*",SP_SUL!B31)</f>
        <v>02/.12/2025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*</v>
      </c>
      <c r="C30" s="122" t="str">
        <f>IF(SP_SUL!B32="","*",SP_SUL!B32)</f>
        <v>*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-</v>
      </c>
      <c r="G30" s="122" t="str">
        <f>IF(SP_SUL!I32="","*",SP_SUL!I32)</f>
        <v>ZYU1</v>
      </c>
      <c r="H30" s="122" t="str">
        <f>IF(SP_SUL!AB32="","*",SP_SUL!AB32)</f>
        <v>*</v>
      </c>
      <c r="I30" s="122" t="str">
        <f>IF(SP_SUL!AC32="","*",SP_SUL!AC32)</f>
        <v>*</v>
      </c>
      <c r="J30" s="123" t="str">
        <f>IF(SP_SUL!AA32="","*",SP_SUL!AA32)</f>
        <v>*</v>
      </c>
      <c r="K30" s="135" t="str">
        <f>IF(SP_SUL!AD32="","*",SP_SUL!AD32)</f>
        <v>*</v>
      </c>
    </row>
    <row r="31" spans="2:11" s="124" customFormat="1" hidden="1">
      <c r="B31" s="121" t="str">
        <f>IF(SP_SUL!Y33="","*",SP_SUL!Y33)</f>
        <v>*</v>
      </c>
      <c r="C31" s="122" t="str">
        <f>IF(SP_SUL!B33="","*",SP_SUL!B33)</f>
        <v>*</v>
      </c>
      <c r="D31" s="122" t="str">
        <f>IF(SP_SUL!D33="","*",SP_SUL!D33)</f>
        <v>*</v>
      </c>
      <c r="E31" s="122" t="str">
        <f>IF(SP_SUL!H33="","*",SP_SUL!H33)</f>
        <v>*</v>
      </c>
      <c r="F31" s="138" t="str">
        <f>IF(SP_SUL!M33="","*",SP_SUL!M33)</f>
        <v>-</v>
      </c>
      <c r="G31" s="122" t="str">
        <f>IF(SP_SUL!I33="","*",SP_SUL!I33)</f>
        <v>*</v>
      </c>
      <c r="H31" s="122" t="str">
        <f>IF(SP_SUL!AB33="","*",SP_SUL!AB33)</f>
        <v>*</v>
      </c>
      <c r="I31" s="122" t="str">
        <f>IF(SP_SUL!AC33="","*",SP_SUL!AC33)</f>
        <v>*</v>
      </c>
      <c r="J31" s="123" t="str">
        <f>IF(SP_SUL!AA33="","*",SP_SUL!AA33)</f>
        <v>*</v>
      </c>
      <c r="K31" s="135" t="str">
        <f>IF(SP_SUL!AD33="","*",SP_SUL!AD33)</f>
        <v>*</v>
      </c>
    </row>
    <row r="32" spans="2:11" s="124" customFormat="1" hidden="1">
      <c r="B32" s="121" t="str">
        <f>IF(SP_SUL!Y34="","*",SP_SUL!Y34)</f>
        <v>*</v>
      </c>
      <c r="C32" s="122" t="str">
        <f>IF(SP_SUL!B34="","*",SP_SUL!B34)</f>
        <v>*</v>
      </c>
      <c r="D32" s="122" t="str">
        <f>IF(SP_SUL!D34="","*",SP_SUL!D34)</f>
        <v>*</v>
      </c>
      <c r="E32" s="122" t="str">
        <f>IF(SP_SUL!H34="","*",SP_SUL!H34)</f>
        <v>*</v>
      </c>
      <c r="F32" s="138" t="str">
        <f>IF(SP_SUL!M34="","*",SP_SUL!M34)</f>
        <v>-</v>
      </c>
      <c r="G32" s="122" t="str">
        <f>IF(SP_SUL!I34="","*",SP_SUL!I34)</f>
        <v>*</v>
      </c>
      <c r="H32" s="122" t="str">
        <f>IF(SP_SUL!AB34="","*",SP_SUL!AB34)</f>
        <v>*</v>
      </c>
      <c r="I32" s="122" t="str">
        <f>IF(SP_SUL!AC34="","*",SP_SUL!AC34)</f>
        <v>*</v>
      </c>
      <c r="J32" s="123" t="str">
        <f>IF(SP_SUL!AA34="","*",SP_SUL!AA34)</f>
        <v>*</v>
      </c>
      <c r="K32" s="135" t="str">
        <f>IF(SP_SUL!AD34="","*",SP_SUL!AD34)</f>
        <v>*</v>
      </c>
    </row>
    <row r="33" spans="2:11" s="124" customFormat="1" hidden="1">
      <c r="B33" s="121" t="str">
        <f>IF(SP_SUL!Y35="","*",SP_SUL!Y35)</f>
        <v>*</v>
      </c>
      <c r="C33" s="122" t="str">
        <f>IF(SP_SUL!B35="","*",SP_SUL!B35)</f>
        <v>*</v>
      </c>
      <c r="D33" s="122" t="str">
        <f>IF(SP_SUL!D35="","*",SP_SUL!D35)</f>
        <v>*</v>
      </c>
      <c r="E33" s="122" t="str">
        <f>IF(SP_SUL!H35="","*",SP_SUL!H35)</f>
        <v>*</v>
      </c>
      <c r="F33" s="138" t="str">
        <f>IF(SP_SUL!M35="","*",SP_SUL!M35)</f>
        <v>-</v>
      </c>
      <c r="G33" s="122" t="str">
        <f>IF(SP_SUL!I35="","*",SP_SUL!I35)</f>
        <v>*</v>
      </c>
      <c r="H33" s="122" t="str">
        <f>IF(SP_SUL!AB35="","*",SP_SUL!AB35)</f>
        <v>*</v>
      </c>
      <c r="I33" s="122" t="str">
        <f>IF(SP_SUL!AC35="","*",SP_SUL!AC35)</f>
        <v>*</v>
      </c>
      <c r="J33" s="123" t="str">
        <f>IF(SP_SUL!AA35="","*",SP_SUL!AA35)</f>
        <v>*</v>
      </c>
      <c r="K33" s="135" t="str">
        <f>IF(SP_SUL!AD35="","*",SP_SUL!AD35)</f>
        <v>*</v>
      </c>
    </row>
    <row r="34" spans="2:11" s="124" customFormat="1" hidden="1">
      <c r="B34" s="121" t="str">
        <f>IF(SP_SUL!Y36="","*",SP_SUL!Y36)</f>
        <v>*</v>
      </c>
      <c r="C34" s="122" t="str">
        <f>IF(SP_SUL!B36="","*",SP_SUL!B36)</f>
        <v>*</v>
      </c>
      <c r="D34" s="122" t="str">
        <f>IF(SP_SUL!D36="","*",SP_SUL!D36)</f>
        <v>*</v>
      </c>
      <c r="E34" s="122" t="str">
        <f>IF(SP_SUL!H36="","*",SP_SUL!H36)</f>
        <v>*</v>
      </c>
      <c r="F34" s="138" t="str">
        <f>IF(SP_SUL!M36="","*",SP_SUL!M36)</f>
        <v>-</v>
      </c>
      <c r="G34" s="122" t="str">
        <f>IF(SP_SUL!I36="","*",SP_SUL!I36)</f>
        <v>*</v>
      </c>
      <c r="H34" s="122" t="str">
        <f>IF(SP_SUL!AB36="","*",SP_SUL!AB36)</f>
        <v>*</v>
      </c>
      <c r="I34" s="122" t="str">
        <f>IF(SP_SUL!AC36="","*",SP_SUL!AC36)</f>
        <v>*</v>
      </c>
      <c r="J34" s="123" t="str">
        <f>IF(SP_SUL!AA36="","*",SP_SUL!AA36)</f>
        <v>*</v>
      </c>
      <c r="K34" s="135" t="str">
        <f>IF(SP_SUL!AD36="","*",SP_SUL!AD36)</f>
        <v>*</v>
      </c>
    </row>
    <row r="35" spans="2:11" s="124" customFormat="1" hidden="1">
      <c r="B35" s="121" t="str">
        <f>IF(SP_SUL!Y37="","*",SP_SUL!Y37)</f>
        <v>*</v>
      </c>
      <c r="C35" s="122" t="str">
        <f>IF(SP_SUL!B37="","*",SP_SUL!B37)</f>
        <v>*</v>
      </c>
      <c r="D35" s="122" t="str">
        <f>IF(SP_SUL!D37="","*",SP_SUL!D37)</f>
        <v>*</v>
      </c>
      <c r="E35" s="122" t="str">
        <f>IF(SP_SUL!H37="","*",SP_SUL!H37)</f>
        <v>*</v>
      </c>
      <c r="F35" s="138" t="str">
        <f>IF(SP_SUL!M37="","*",SP_SUL!M37)</f>
        <v>-</v>
      </c>
      <c r="G35" s="122" t="str">
        <f>IF(SP_SUL!I37="","*",SP_SUL!I37)</f>
        <v>*</v>
      </c>
      <c r="H35" s="122" t="str">
        <f>IF(SP_SUL!AB37="","*",SP_SUL!AB37)</f>
        <v>*</v>
      </c>
      <c r="I35" s="122" t="str">
        <f>IF(SP_SUL!AC37="","*",SP_SUL!AC37)</f>
        <v>*</v>
      </c>
      <c r="J35" s="123" t="str">
        <f>IF(SP_SUL!AA37="","*",SP_SUL!AA37)</f>
        <v>*</v>
      </c>
      <c r="K35" s="135" t="str">
        <f>IF(SP_SUL!AD37="","*",SP_SUL!AD37)</f>
        <v>*</v>
      </c>
    </row>
    <row r="36" spans="2:11" s="124" customFormat="1" hidden="1">
      <c r="B36" s="121" t="str">
        <f>IF(SP_SUL!Y38="","*",SP_SUL!Y38)</f>
        <v>*</v>
      </c>
      <c r="C36" s="122" t="str">
        <f>IF(SP_SUL!B38="","*",SP_SUL!B38)</f>
        <v>*</v>
      </c>
      <c r="D36" s="122" t="str">
        <f>IF(SP_SUL!D38="","*",SP_SUL!D38)</f>
        <v>*</v>
      </c>
      <c r="E36" s="122" t="str">
        <f>IF(SP_SUL!H38="","*",SP_SUL!H38)</f>
        <v>*</v>
      </c>
      <c r="F36" s="138" t="str">
        <f>IF(SP_SUL!M38="","*",SP_SUL!M38)</f>
        <v>-</v>
      </c>
      <c r="G36" s="122" t="str">
        <f>IF(SP_SUL!I38="","*",SP_SUL!I38)</f>
        <v>*</v>
      </c>
      <c r="H36" s="122" t="str">
        <f>IF(SP_SUL!AB38="","*",SP_SUL!AB38)</f>
        <v>*</v>
      </c>
      <c r="I36" s="122" t="str">
        <f>IF(SP_SUL!AC38="","*",SP_SUL!AC38)</f>
        <v>*</v>
      </c>
      <c r="J36" s="123" t="str">
        <f>IF(SP_SUL!AA38="","*",SP_SUL!AA38)</f>
        <v>*</v>
      </c>
      <c r="K36" s="135" t="str">
        <f>IF(SP_SUL!AD38="","*",SP_SUL!AD38)</f>
        <v>*</v>
      </c>
    </row>
    <row r="37" spans="2:11" s="124" customFormat="1" hidden="1">
      <c r="B37" s="121" t="str">
        <f>IF(SP_SUL!Y39="","*",SP_SUL!Y39)</f>
        <v>*</v>
      </c>
      <c r="C37" s="122" t="str">
        <f>IF(SP_SUL!B39="","*",SP_SUL!B39)</f>
        <v>*</v>
      </c>
      <c r="D37" s="122" t="str">
        <f>IF(SP_SUL!D39="","*",SP_SUL!D39)</f>
        <v>*</v>
      </c>
      <c r="E37" s="122" t="str">
        <f>IF(SP_SUL!H39="","*",SP_SUL!H39)</f>
        <v>*</v>
      </c>
      <c r="F37" s="138" t="str">
        <f>IF(SP_SUL!M39="","*",SP_SUL!M39)</f>
        <v>-</v>
      </c>
      <c r="G37" s="122" t="str">
        <f>IF(SP_SUL!I39="","*",SP_SUL!I39)</f>
        <v>*</v>
      </c>
      <c r="H37" s="122" t="str">
        <f>IF(SP_SUL!AB39="","*",SP_SUL!AB39)</f>
        <v>*</v>
      </c>
      <c r="I37" s="122" t="str">
        <f>IF(SP_SUL!AC39="","*",SP_SUL!AC39)</f>
        <v>*</v>
      </c>
      <c r="J37" s="123" t="str">
        <f>IF(SP_SUL!AA39="","*",SP_SUL!AA39)</f>
        <v>*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*</v>
      </c>
      <c r="C38" s="122" t="str">
        <f>IF(SP_SUL!B40="","*",SP_SUL!B40)</f>
        <v>*</v>
      </c>
      <c r="D38" s="122" t="str">
        <f>IF(SP_SUL!D40="","*",SP_SUL!D40)</f>
        <v>*</v>
      </c>
      <c r="E38" s="122" t="str">
        <f>IF(SP_SUL!H40="","*",SP_SUL!H40)</f>
        <v>*</v>
      </c>
      <c r="F38" s="138" t="str">
        <f>IF(SP_SUL!M40="","*",SP_SUL!M40)</f>
        <v>-</v>
      </c>
      <c r="G38" s="122" t="str">
        <f>IF(SP_SUL!I40="","*",SP_SUL!I40)</f>
        <v>*</v>
      </c>
      <c r="H38" s="122" t="str">
        <f>IF(SP_SUL!AB40="","*",SP_SUL!AB40)</f>
        <v>*</v>
      </c>
      <c r="I38" s="122" t="str">
        <f>IF(SP_SUL!AC40="","*",SP_SUL!AC40)</f>
        <v>*</v>
      </c>
      <c r="J38" s="123" t="str">
        <f>IF(SP_SUL!AA40="","*",SP_SUL!AA40)</f>
        <v>*</v>
      </c>
      <c r="K38" s="135" t="str">
        <f>IF(SP_SUL!AD40="","*",SP_SUL!AD40)</f>
        <v>*</v>
      </c>
    </row>
    <row r="39" spans="2:11" s="124" customFormat="1" hidden="1">
      <c r="B39" s="121" t="str">
        <f>IF(SP_SUL!Y41="","*",SP_SUL!Y41)</f>
        <v>*</v>
      </c>
      <c r="C39" s="122" t="str">
        <f>IF(SP_SUL!B41="","*",SP_SUL!B41)</f>
        <v>*</v>
      </c>
      <c r="D39" s="122" t="str">
        <f>IF(SP_SUL!D41="","*",SP_SUL!D41)</f>
        <v>*</v>
      </c>
      <c r="E39" s="122" t="str">
        <f>IF(SP_SUL!H41="","*",SP_SUL!H41)</f>
        <v>*</v>
      </c>
      <c r="F39" s="138" t="str">
        <f>IF(SP_SUL!M41="","*",SP_SUL!M41)</f>
        <v>-</v>
      </c>
      <c r="G39" s="122" t="str">
        <f>IF(SP_SUL!I41="","*",SP_SUL!I41)</f>
        <v>*</v>
      </c>
      <c r="H39" s="122" t="str">
        <f>IF(SP_SUL!AB41="","*",SP_SUL!AB41)</f>
        <v>*</v>
      </c>
      <c r="I39" s="122" t="str">
        <f>IF(SP_SUL!AC41="","*",SP_SUL!AC41)</f>
        <v>*</v>
      </c>
      <c r="J39" s="123" t="str">
        <f>IF(SP_SUL!AA41="","*",SP_SUL!AA41)</f>
        <v>*</v>
      </c>
      <c r="K39" s="135" t="str">
        <f>IF(SP_SUL!AD41="","*",SP_SUL!AD41)</f>
        <v>*</v>
      </c>
    </row>
    <row r="40" spans="2:11" s="124" customFormat="1" hidden="1">
      <c r="B40" s="121" t="str">
        <f>IF(SP_SUL!Y42="","*",SP_SUL!Y42)</f>
        <v>*</v>
      </c>
      <c r="C40" s="122" t="str">
        <f>IF(SP_SUL!B42="","*",SP_SUL!B42)</f>
        <v>*</v>
      </c>
      <c r="D40" s="122" t="str">
        <f>IF(SP_SUL!D42="","*",SP_SUL!D42)</f>
        <v>*</v>
      </c>
      <c r="E40" s="122" t="str">
        <f>IF(SP_SUL!H42="","*",SP_SUL!H42)</f>
        <v>*</v>
      </c>
      <c r="F40" s="138" t="str">
        <f>IF(SP_SUL!M42="","*",SP_SUL!M42)</f>
        <v>-</v>
      </c>
      <c r="G40" s="122" t="str">
        <f>IF(SP_SUL!I42="","*",SP_SUL!I42)</f>
        <v>*</v>
      </c>
      <c r="H40" s="122" t="str">
        <f>IF(SP_SUL!AB42="","*",SP_SUL!AB42)</f>
        <v>*</v>
      </c>
      <c r="I40" s="122" t="str">
        <f>IF(SP_SUL!AC42="","*",SP_SUL!AC42)</f>
        <v>*</v>
      </c>
      <c r="J40" s="123" t="str">
        <f>IF(SP_SUL!AA42="","*",SP_SUL!AA42)</f>
        <v>*</v>
      </c>
      <c r="K40" s="135" t="str">
        <f>IF(SP_SUL!AD42="","*",SP_SUL!AD42)</f>
        <v>*</v>
      </c>
    </row>
    <row r="41" spans="2:11" s="124" customFormat="1" hidden="1">
      <c r="B41" s="121" t="str">
        <f>IF(SP_SUL!Y43="","*",SP_SUL!Y43)</f>
        <v>*</v>
      </c>
      <c r="C41" s="122" t="str">
        <f>IF(SP_SUL!B43="","*",SP_SUL!B43)</f>
        <v>*</v>
      </c>
      <c r="D41" s="122" t="str">
        <f>IF(SP_SUL!D43="","*",SP_SUL!D43)</f>
        <v>*</v>
      </c>
      <c r="E41" s="122" t="str">
        <f>IF(SP_SUL!H43="","*",SP_SUL!H43)</f>
        <v>*</v>
      </c>
      <c r="F41" s="138" t="str">
        <f>IF(SP_SUL!M43="","*",SP_SUL!M43)</f>
        <v>-</v>
      </c>
      <c r="G41" s="122" t="str">
        <f>IF(SP_SUL!I43="","*",SP_SUL!I43)</f>
        <v>*</v>
      </c>
      <c r="H41" s="122" t="str">
        <f>IF(SP_SUL!AB43="","*",SP_SUL!AB43)</f>
        <v>*</v>
      </c>
      <c r="I41" s="122" t="str">
        <f>IF(SP_SUL!AC43="","*",SP_SUL!AC43)</f>
        <v>*</v>
      </c>
      <c r="J41" s="123" t="str">
        <f>IF(SP_SUL!AA43="","*",SP_SUL!AA43)</f>
        <v>*</v>
      </c>
      <c r="K41" s="135" t="str">
        <f>IF(SP_SUL!AD43="","*",SP_SUL!AD43)</f>
        <v>*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*</v>
      </c>
      <c r="C43" s="122" t="str">
        <f>IF(SP_SUL!B45="","*",SP_SUL!B45)</f>
        <v>*</v>
      </c>
      <c r="D43" s="122" t="str">
        <f>IF(SP_SUL!D45="","*",SP_SUL!D45)</f>
        <v>*</v>
      </c>
      <c r="E43" s="122" t="str">
        <f>IF(SP_SUL!H45="","*",SP_SUL!H45)</f>
        <v>*</v>
      </c>
      <c r="F43" s="138" t="str">
        <f>IF(SP_SUL!M45="","*",SP_SUL!M45)</f>
        <v>-</v>
      </c>
      <c r="G43" s="122" t="str">
        <f>IF(SP_SUL!I45="","*",SP_SUL!I45)</f>
        <v>*</v>
      </c>
      <c r="H43" s="122" t="str">
        <f>IF(SP_SUL!AB45="","*",SP_SUL!AB45)</f>
        <v>*</v>
      </c>
      <c r="I43" s="122" t="str">
        <f>IF(SP_SUL!AC45="","*",SP_SUL!AC45)</f>
        <v>*</v>
      </c>
      <c r="J43" s="123" t="str">
        <f>IF(SP_SUL!AA45="","*",SP_SUL!AA45)</f>
        <v>*</v>
      </c>
      <c r="K43" s="135" t="str">
        <f>IF(SP_SUL!AD45="","*",SP_SUL!AD45)</f>
        <v>*</v>
      </c>
    </row>
    <row r="44" spans="2:11" s="124" customFormat="1" hidden="1">
      <c r="B44" s="121" t="str">
        <f>IF(SP_SUL!Y46="","*",SP_SUL!Y46)</f>
        <v>*</v>
      </c>
      <c r="C44" s="122" t="str">
        <f>IF(SP_SUL!B46="","*",SP_SUL!B46)</f>
        <v>*</v>
      </c>
      <c r="D44" s="122" t="str">
        <f>IF(SP_SUL!D46="","*",SP_SUL!D46)</f>
        <v>*</v>
      </c>
      <c r="E44" s="122" t="str">
        <f>IF(SP_SUL!H46="","*",SP_SUL!H46)</f>
        <v>*</v>
      </c>
      <c r="F44" s="138" t="str">
        <f>IF(SP_SUL!M46="","*",SP_SUL!M46)</f>
        <v>-</v>
      </c>
      <c r="G44" s="122" t="str">
        <f>IF(SP_SUL!I46="","*",SP_SUL!I46)</f>
        <v>*</v>
      </c>
      <c r="H44" s="122" t="str">
        <f>IF(SP_SUL!AB46="","*",SP_SUL!AB46)</f>
        <v>*</v>
      </c>
      <c r="I44" s="122" t="str">
        <f>IF(SP_SUL!AC46="","*",SP_SUL!AC46)</f>
        <v>*</v>
      </c>
      <c r="J44" s="123" t="str">
        <f>IF(SP_SUL!AA48="","*",SP_SUL!AA48)</f>
        <v>*</v>
      </c>
      <c r="K44" s="135" t="str">
        <f>IF(SP_SUL!AD46="","*",SP_SUL!AD46)</f>
        <v>*</v>
      </c>
    </row>
    <row r="45" spans="2:11" s="124" customFormat="1" hidden="1">
      <c r="B45" s="121" t="str">
        <f>IF(SP_SUL!Y47="","*",SP_SUL!Y47)</f>
        <v>*</v>
      </c>
      <c r="C45" s="122" t="str">
        <f>IF(SP_SUL!B47="","*",SP_SUL!B47)</f>
        <v>*</v>
      </c>
      <c r="D45" s="122" t="str">
        <f>IF(SP_SUL!D47="","*",SP_SUL!D47)</f>
        <v>*</v>
      </c>
      <c r="E45" s="122" t="str">
        <f>IF(SP_SUL!H47="","*",SP_SUL!H47)</f>
        <v>*</v>
      </c>
      <c r="F45" s="138" t="str">
        <f>IF(SP_SUL!M47="","*",SP_SUL!M47)</f>
        <v>-</v>
      </c>
      <c r="G45" s="122" t="str">
        <f>IF(SP_SUL!I47="","*",SP_SUL!I47)</f>
        <v>*</v>
      </c>
      <c r="H45" s="122" t="str">
        <f>IF(SP_SUL!AB47="","*",SP_SUL!AB47)</f>
        <v>*</v>
      </c>
      <c r="I45" s="122" t="str">
        <f>IF(SP_SUL!AC47="","*",SP_SUL!AC47)</f>
        <v>*</v>
      </c>
      <c r="J45" s="123" t="str">
        <f>IF(SP_SUL!AA47="","*",SP_SUL!AA47)</f>
        <v>*</v>
      </c>
      <c r="K45" s="135" t="str">
        <f>IF(SP_SUL!AD47="","*",SP_SUL!AD47)</f>
        <v>*</v>
      </c>
    </row>
    <row r="46" spans="2:11" s="124" customFormat="1" hidden="1">
      <c r="B46" s="121" t="str">
        <f>IF(SP_SUL!Y48="","*",SP_SUL!Y48)</f>
        <v>*</v>
      </c>
      <c r="C46" s="122" t="str">
        <f>IF(SP_SUL!B48="","*",SP_SUL!B48)</f>
        <v>*</v>
      </c>
      <c r="D46" s="122" t="str">
        <f>IF(SP_SUL!D48="","*",SP_SUL!D48)</f>
        <v>*</v>
      </c>
      <c r="E46" s="122" t="str">
        <f>IF(SP_SUL!H48="","*",SP_SUL!H48)</f>
        <v>*</v>
      </c>
      <c r="F46" s="138" t="str">
        <f>IF(SP_SUL!M48="","*",SP_SUL!M48)</f>
        <v>-</v>
      </c>
      <c r="G46" s="122" t="str">
        <f>IF(SP_SUL!I48="","*",SP_SUL!I48)</f>
        <v>*</v>
      </c>
      <c r="H46" s="122" t="str">
        <f>IF(SP_SUL!AB48="","*",SP_SUL!AB48)</f>
        <v>*</v>
      </c>
      <c r="I46" s="122" t="str">
        <f>IF(SP_SUL!AC48="","*",SP_SUL!AC48)</f>
        <v>*</v>
      </c>
      <c r="J46" s="123" t="e">
        <f>IF(SP_SUL!#REF!="","*",SP_SUL!#REF!)</f>
        <v>#REF!</v>
      </c>
      <c r="K46" s="135" t="str">
        <f>IF(SP_SUL!AD48="","*",SP_SUL!AD48)</f>
        <v>*</v>
      </c>
    </row>
    <row r="47" spans="2:11" s="124" customFormat="1" hidden="1">
      <c r="B47" s="121" t="str">
        <f>IF(SP_SUL!Y49="","*",SP_SUL!Y49)</f>
        <v>*</v>
      </c>
      <c r="C47" s="122" t="str">
        <f>IF(SP_SUL!B49="","*",SP_SUL!B49)</f>
        <v>*</v>
      </c>
      <c r="D47" s="122" t="str">
        <f>IF(SP_SUL!D49="","*",SP_SUL!D49)</f>
        <v>*</v>
      </c>
      <c r="E47" s="122" t="str">
        <f>IF(SP_SUL!H49="","*",SP_SUL!H49)</f>
        <v>*</v>
      </c>
      <c r="F47" s="138" t="str">
        <f>IF(SP_SUL!M49="","*",SP_SUL!M49)</f>
        <v>-</v>
      </c>
      <c r="G47" s="122" t="str">
        <f>IF(SP_SUL!I49="","*",SP_SUL!I49)</f>
        <v>*</v>
      </c>
      <c r="H47" s="122" t="str">
        <f>IF(SP_SUL!AB49="","*",SP_SUL!AB49)</f>
        <v>*</v>
      </c>
      <c r="I47" s="122" t="str">
        <f>IF(SP_SUL!AC49="","*",SP_SUL!AC49)</f>
        <v>*</v>
      </c>
      <c r="J47" s="123" t="str">
        <f>IF(SP_SUL!AA49="","*",SP_SUL!AA49)</f>
        <v>*</v>
      </c>
      <c r="K47" s="135" t="str">
        <f>IF(SP_SUL!AD49="","*",SP_SUL!AD49)</f>
        <v>*</v>
      </c>
    </row>
    <row r="48" spans="2:11" s="124" customFormat="1" hidden="1">
      <c r="B48" s="121" t="str">
        <f>IF(SP_SUL!Y50="","*",SP_SUL!Y50)</f>
        <v>*</v>
      </c>
      <c r="C48" s="122" t="str">
        <f>IF(SP_SUL!B50="","*",SP_SUL!B50)</f>
        <v>*</v>
      </c>
      <c r="D48" s="122" t="str">
        <f>IF(SP_SUL!D50="","*",SP_SUL!D50)</f>
        <v>*</v>
      </c>
      <c r="E48" s="122" t="str">
        <f>IF(SP_SUL!H50="","*",SP_SUL!H50)</f>
        <v>*</v>
      </c>
      <c r="F48" s="138" t="str">
        <f>IF(SP_SUL!M50="","*",SP_SUL!M50)</f>
        <v>-</v>
      </c>
      <c r="G48" s="122" t="str">
        <f>IF(SP_SUL!I50="","*",SP_SUL!I50)</f>
        <v>*</v>
      </c>
      <c r="H48" s="122" t="str">
        <f>IF(SP_SUL!AB50="","*",SP_SUL!AB50)</f>
        <v>*</v>
      </c>
      <c r="I48" s="122" t="str">
        <f>IF(SP_SUL!AC50="","*",SP_SUL!AC50)</f>
        <v>*</v>
      </c>
      <c r="J48" s="123" t="str">
        <f>IF(SP_SUL!AA50="","*",SP_SUL!AA50)</f>
        <v>*</v>
      </c>
      <c r="K48" s="135" t="str">
        <f>IF(SP_SUL!AD50="","*",SP_SUL!AD50)</f>
        <v>*</v>
      </c>
    </row>
    <row r="49" spans="2:11" s="124" customFormat="1" hidden="1">
      <c r="B49" s="121" t="str">
        <f>IF(SP_SUL!Y51="","*",SP_SUL!Y51)</f>
        <v>*</v>
      </c>
      <c r="C49" s="122" t="str">
        <f>IF(SP_SUL!B51="","*",SP_SUL!B51)</f>
        <v>*</v>
      </c>
      <c r="D49" s="122" t="str">
        <f>IF(SP_SUL!D51="","*",SP_SUL!D51)</f>
        <v>*</v>
      </c>
      <c r="E49" s="122" t="str">
        <f>IF(SP_SUL!H51="","*",SP_SUL!H51)</f>
        <v>*</v>
      </c>
      <c r="F49" s="138" t="str">
        <f>IF(SP_SUL!M51="","*",SP_SUL!M51)</f>
        <v>-</v>
      </c>
      <c r="G49" s="122" t="str">
        <f>IF(SP_SUL!I51="","*",SP_SUL!I51)</f>
        <v>*</v>
      </c>
      <c r="H49" s="122" t="str">
        <f>IF(SP_SUL!AB51="","*",SP_SUL!AB51)</f>
        <v>*</v>
      </c>
      <c r="I49" s="122" t="str">
        <f>IF(SP_SUL!AC51="","*",SP_SUL!AC51)</f>
        <v>*</v>
      </c>
      <c r="J49" s="123" t="str">
        <f>IF(SP_SUL!AA51="","*",SP_SUL!AA51)</f>
        <v>*</v>
      </c>
      <c r="K49" s="135" t="str">
        <f>IF(SP_SUL!AD51="","*",SP_SUL!AD51)</f>
        <v>*</v>
      </c>
    </row>
    <row r="50" spans="2:11" s="124" customFormat="1" hidden="1">
      <c r="B50" s="121" t="str">
        <f>IF(SP_SUL!Y52="","*",SP_SUL!Y52)</f>
        <v>*</v>
      </c>
      <c r="C50" s="122" t="str">
        <f>IF(SP_SUL!B52="","*",SP_SUL!B52)</f>
        <v>*</v>
      </c>
      <c r="D50" s="122" t="str">
        <f>IF(SP_SUL!D52="","*",SP_SUL!D52)</f>
        <v>*</v>
      </c>
      <c r="E50" s="122" t="str">
        <f>IF(SP_SUL!H52="","*",SP_SUL!H52)</f>
        <v>*</v>
      </c>
      <c r="F50" s="138" t="str">
        <f>IF(SP_SUL!M52="","*",SP_SUL!M52)</f>
        <v>-</v>
      </c>
      <c r="G50" s="122" t="str">
        <f>IF(SP_SUL!I52="","*",SP_SUL!I52)</f>
        <v>*</v>
      </c>
      <c r="H50" s="122" t="str">
        <f>IF(SP_SUL!AB52="","*",SP_SUL!AB52)</f>
        <v>*</v>
      </c>
      <c r="I50" s="122" t="str">
        <f>IF(SP_SUL!AC52="","*",SP_SUL!AC52)</f>
        <v>*</v>
      </c>
      <c r="J50" s="123" t="str">
        <f>IF(SP_SUL!AA52="","*",SP_SUL!AA52)</f>
        <v>*</v>
      </c>
      <c r="K50" s="135" t="str">
        <f>IF(SP_SUL!AD52="","*",SP_SUL!AD52)</f>
        <v>*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2025-12-01T16:55:14Z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