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782" documentId="120_S{4F5750E5-6FE7-58E6-9AFF-44783FD1E583}" xr6:coauthVersionLast="47" xr6:coauthVersionMax="47" xr10:uidLastSave="{8B8E7000-2CD9-4E10-9C6D-3DD972209A2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R681" i="1" s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<sst xmlns="http://schemas.openxmlformats.org/spreadsheetml/2006/main" count="14564" uniqueCount="2029">
  <si>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</si>
  <si>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</si>
  <si>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</si>
  <si>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</si>
  <si>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</si>
  <si>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</si>
  <si>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</si>
  <si>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</si>
  <si>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</si>
  <si>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</si>
  <si>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</si>
  <si>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</si>
  <si>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</si>
  <si>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</si>
  <si>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</si>
  <si>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</si>
  <si>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</si>
  <si>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</si>
  <si>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</si>
  <si>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</si>
  <si>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</si>
  <si>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</si>
  <si>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</si>
  <si>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</si>
  <si>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</si>
  <si>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</si>
  <si>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</si>
  <si>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</si>
  <si>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</si>
  <si>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</si>
  <si>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</si>
  <si>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</si>
  <si>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</si>
  <si>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</si>
  <si>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</si>
  <si>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</si>
  <si>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</si>
  <si>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</si>
  <si>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</si>
  <si>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</si>
  <si>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</si>
  <si>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</si>
  <si>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</si>
  <si>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</si>
  <si>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</si>
  <si>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</si>
  <si>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</si>
  <si>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</si>
  <si>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</si>
  <si>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</si>
  <si>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</si>
  <si>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</si>
  <si>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</si>
  <si>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</si>
  <si>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</si>
  <si>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</si>
  <si>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</si>
  <si>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</si>
  <si>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</si>
  <si>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</si>
  <si>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</si>
  <si>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</si>
  <si>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</si>
  <si>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</si>
  <si>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</si>
  <si>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</si>
  <si>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</si>
  <si>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</si>
  <si>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</si>
  <si>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</si>
  <si>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</si>
  <si>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</si>
  <si>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</si>
  <si>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</si>
  <si>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</si>
  <si>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</si>
  <si>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</si>
  <si>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</si>
  <si>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</si>
  <si>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</si>
  <si>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</si>
  <si>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</si>
  <si>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</si>
  <si>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</si>
  <si>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</si>
  <si>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</si>
  <si>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</si>
  <si>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</si>
  <si>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</si>
  <si>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</si>
  <si>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</si>
  <si>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</si>
  <si>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</si>
  <si>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</si>
  <si>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</si>
  <si>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</si>
  <si>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</si>
  <si>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</si>
  <si>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</si>
  <si>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</si>
  <si>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</si>
  <si>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</si>
  <si>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</si>
  <si>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</si>
  <si>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</si>
  <si>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</si>
  <si>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</si>
  <si>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</si>
  <si>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</si>
  <si>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</si>
  <si>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</si>
  <si>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</si>
  <si>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</si>
  <si>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</si>
  <si>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</si>
  <si>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</si>
  <si>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</si>
  <si>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</si>
  <si>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</si>
  <si>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</si>
  <si>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</si>
  <si>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</si>
  <si>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</si>
  <si>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</si>
  <si>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</si>
  <si>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</si>
  <si>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</si>
  <si>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</si>
  <si>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</si>
  <si>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</si>
  <si>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</si>
  <si>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</si>
  <si>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</si>
  <si>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</si>
  <si>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</si>
  <si>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</si>
  <si>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</si>
  <si>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</si>
  <si>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</si>
  <si>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</si>
  <si>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</si>
  <si>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</si>
  <si>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</si>
  <si>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</si>
  <si>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</si>
  <si>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</si>
  <si>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</si>
  <si>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</si>
  <si>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</si>
  <si>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</si>
  <si>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</si>
  <si>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</si>
  <si>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</si>
  <si>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</si>
  <si>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</si>
  <si>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</si>
  <si>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</si>
  <si>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</si>
  <si>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</si>
  <si>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</si>
  <si>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</si>
  <si>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</si>
  <si>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</si>
  <si>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</si>
  <si>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</si>
  <si>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</si>
  <si>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</si>
  <si>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</si>
  <si>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</si>
  <si>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</si>
  <si>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</si>
  <si>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</si>
  <si>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</si>
  <si>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</si>
  <si>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</si>
  <si>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</si>
  <si>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</si>
  <si>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</si>
  <si>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</si>
  <si>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</si>
  <si>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</si>
  <si>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</si>
  <si>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</si>
  <si>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</si>
  <si>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</si>
  <si>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</si>
  <si>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</si>
  <si>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</si>
  <si>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</si>
  <si>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</si>
  <si>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</si>
  <si>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</si>
  <si>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</si>
  <si>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</si>
  <si>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</si>
  <si>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</si>
  <si>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</si>
  <si>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</si>
  <si>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</si>
  <si>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</si>
  <si>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</si>
  <si>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</si>
  <si>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</si>
  <si>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</si>
  <si>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</si>
  <si>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</si>
  <si>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</si>
  <si>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</si>
  <si>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</si>
  <si>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</si>
  <si>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</si>
  <si>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</si>
  <si>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</si>
  <si>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</si>
  <si>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</si>
  <si>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</si>
  <si>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</si>
  <si>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</si>
  <si>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</si>
  <si>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</si>
  <si>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</si>
  <si>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</si>
  <si>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</si>
  <si>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</si>
  <si>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</si>
  <si>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</si>
  <si>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</si>
  <si>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</si>
  <si>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</si>
  <si>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</si>
  <si>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</si>
  <si>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</si>
  <si>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</si>
  <si>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</si>
  <si>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</si>
  <si>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</si>
  <si>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</si>
  <si>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</si>
  <si>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</si>
  <si>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</si>
  <si>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</si>
  <si>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</si>
  <si>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</si>
  <si>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</si>
  <si>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</si>
  <si>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</si>
  <si>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</si>
  <si>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</si>
  <si>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</si>
  <si>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</si>
  <si>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</si>
  <si>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</si>
  <si>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</si>
  <si>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</si>
  <si>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</si>
  <si>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</si>
  <si>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</si>
  <si>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</si>
  <si>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</si>
  <si>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</si>
  <si>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</si>
  <si>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</si>
  <si>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</si>
  <si>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</si>
  <si>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</si>
  <si>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</si>
  <si>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</si>
  <si>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</si>
  <si>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</si>
  <si>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</si>
  <si>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</si>
  <si>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</si>
  <si>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</si>
  <si>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</si>
  <si>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</si>
  <si>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</si>
  <si>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</si>
  <si>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</si>
  <si>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</si>
  <si>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</si>
  <si>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</si>
  <si>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</si>
  <si>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</si>
  <si>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</si>
  <si>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</si>
  <si>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</si>
  <si>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</si>
  <si>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</si>
  <si>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</si>
  <si>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</si>
  <si>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</si>
  <si>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</si>
  <si>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</si>
  <si>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</si>
  <si>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</si>
  <si>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</si>
  <si>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</si>
  <si>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</si>
  <si>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</si>
  <si>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</si>
  <si>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</si>
  <si>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</si>
  <si>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</si>
  <si>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</si>
  <si>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</si>
  <si>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</si>
  <si>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</si>
  <si>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</si>
  <si>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</si>
  <si>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</si>
  <si>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</si>
  <si>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</si>
  <si>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</si>
  <si>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</si>
  <si>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</si>
  <si>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</si>
  <si>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</si>
  <si>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</si>
  <si>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</si>
  <si>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</si>
  <si>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</si>
  <si>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</si>
  <si>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</si>
  <si>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</si>
  <si>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</si>
  <si>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</si>
  <si>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</si>
  <si>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</si>
  <si>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</si>
  <si>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</si>
  <si>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</si>
  <si>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</si>
  <si>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</si>
  <si>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</si>
  <si>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</si>
  <si>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</si>
  <si>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</si>
  <si>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</si>
  <si>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</si>
  <si>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</si>
  <si>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</si>
  <si>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</si>
  <si>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</si>
  <si>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</si>
  <si>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</si>
  <si>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</si>
  <si>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</si>
  <si>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</si>
  <si>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</si>
  <si>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</si>
  <si>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</si>
  <si>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</si>
  <si>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</si>
  <si>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</si>
  <si>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</si>
  <si>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</si>
  <si>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</si>
  <si>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</si>
  <si>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</si>
  <si>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</si>
  <si>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</si>
  <si>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</si>
  <si>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</si>
  <si>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</si>
  <si>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</si>
  <si>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</si>
  <si>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</si>
  <si>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</si>
  <si>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</si>
  <si>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</si>
  <si>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</si>
  <si>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</si>
  <si>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</si>
  <si>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</si>
  <si>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</si>
  <si>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</si>
  <si>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</si>
  <si>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</si>
  <si>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</si>
  <si>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</si>
  <si>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</si>
  <si>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</si>
  <si>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</si>
  <si>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</si>
  <si>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</si>
  <si>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</si>
  <si>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</si>
  <si>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</si>
  <si>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</si>
  <si>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</si>
  <si>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</si>
  <si>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</si>
  <si>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</si>
  <si>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</si>
  <si>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</si>
  <si>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</si>
  <si>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</si>
  <si>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</si>
  <si>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</si>
  <si>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</si>
  <si>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</si>
  <si>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</si>
  <si>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</si>
  <si>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</si>
  <si>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</si>
  <si>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</si>
  <si>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</si>
  <si>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</si>
  <si>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</si>
  <si>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</si>
  <si>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</si>
  <si>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</si>
  <si>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</si>
  <si>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</si>
  <si>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</si>
  <si>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</si>
  <si>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</si>
  <si>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</si>
  <si>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</si>
  <si>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</si>
  <si>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</si>
  <si>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</si>
  <si>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</si>
  <si>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</si>
  <si>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</si>
  <si>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</si>
  <si>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</si>
  <si>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</si>
  <si>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</si>
  <si>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</si>
  <si>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</si>
  <si>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</si>
  <si>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</si>
  <si>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</si>
  <si>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</si>
  <si>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</si>
  <si>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</si>
  <si>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</si>
  <si>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</si>
  <si>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</si>
  <si>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</si>
  <si>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</si>
  <si>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</si>
  <si>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</si>
  <si>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</si>
  <si>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</si>
  <si>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</si>
  <si>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</si>
  <si>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</si>
  <si>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</si>
  <si>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</si>
  <si>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</si>
  <si>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</si>
  <si>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</si>
  <si>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</si>
  <si>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</si>
  <si>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</si>
  <si>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</si>
  <si>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</si>
  <si>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</si>
  <si>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</si>
  <si>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</si>
  <si>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</si>
  <si>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</si>
  <si>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</si>
  <si>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</si>
  <si>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</si>
  <si>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</si>
  <si>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</si>
  <si>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</si>
  <si>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</si>
  <si>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</si>
  <si>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</si>
  <si>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</si>
  <si>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</si>
  <si>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</si>
  <si>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</si>
  <si>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</si>
  <si>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</si>
  <si>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</si>
  <si>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</si>
  <si>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</si>
  <si>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</si>
  <si>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</si>
  <si>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</si>
  <si>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</si>
  <si>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</si>
  <si>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</si>
  <si>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</si>
  <si>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</si>
  <si>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</si>
  <si>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</si>
  <si>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</si>
  <si>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</si>
  <si>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</si>
  <si>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</si>
  <si>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</si>
  <si>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</si>
  <si>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</si>
  <si>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</si>
  <si>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</si>
  <si>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</si>
  <si>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</si>
  <si>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</si>
  <si>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</si>
  <si>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</si>
  <si>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</si>
  <si>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</si>
  <si>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</si>
  <si>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</si>
  <si>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</si>
  <si>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</si>
  <si>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</si>
  <si>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</si>
  <si>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</si>
  <si>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</si>
  <si>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</si>
  <si>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</si>
  <si>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</si>
  <si>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</si>
  <si>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</si>
  <si>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</si>
  <si>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</si>
  <si>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</si>
  <si>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</si>
  <si>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</si>
  <si>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</si>
  <si>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</si>
  <si>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</si>
  <si>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</si>
  <si>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</si>
  <si>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</si>
  <si>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</si>
  <si>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</si>
  <si>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</si>
  <si>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</si>
  <si>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</si>
  <si>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</si>
  <si>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</si>
  <si>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</si>
  <si>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</si>
  <si>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</si>
  <si>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</si>
  <si>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</si>
  <si>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</si>
  <si>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</si>
  <si>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</si>
  <si>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</si>
  <si>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</si>
  <si>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</si>
  <si>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</si>
  <si>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</si>
  <si>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</si>
  <si>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</si>
  <si>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</si>
  <si>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</si>
  <si>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</si>
  <si>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</si>
  <si>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</si>
  <si>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</si>
  <si>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</si>
  <si>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</si>
  <si>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</si>
  <si>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</si>
  <si>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</si>
  <si>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</si>
  <si>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</si>
  <si>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</si>
  <si>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</si>
  <si>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</si>
  <si>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</si>
  <si>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</si>
  <si>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</si>
  <si>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</si>
  <si>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</si>
  <si>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</si>
  <si>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</si>
  <si>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</si>
  <si>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</si>
  <si>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</si>
  <si>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</si>
  <si>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</si>
  <si>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</si>
  <si>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</si>
  <si>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</si>
  <si>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</si>
  <si>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</si>
  <si>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</si>
  <si>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</si>
  <si>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</si>
  <si>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</si>
  <si>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</si>
  <si>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</si>
  <si>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</si>
  <si>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</si>
  <si>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</si>
  <si>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</si>
  <si>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</si>
  <si>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</si>
  <si>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</si>
  <si>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</si>
  <si>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</si>
  <si>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</si>
  <si>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</si>
  <si>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</si>
  <si>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</si>
  <si>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</si>
  <si>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</si>
  <si>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</si>
  <si>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</si>
  <si>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</si>
  <si>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</si>
  <si>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</si>
  <si>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</si>
  <si>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</si>
  <si>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</si>
  <si>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</si>
  <si>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</si>
  <si>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</si>
  <si>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</si>
  <si>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</si>
  <si>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</si>
  <si>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</si>
  <si>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</si>
  <si>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</si>
  <si>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</si>
  <si>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</si>
  <si>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</si>
  <si>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</si>
  <si>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</si>
  <si>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</si>
  <si>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</si>
  <si>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</si>
  <si>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</si>
  <si>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</si>
  <si>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</si>
  <si>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</si>
  <si>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</si>
  <si>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</si>
  <si>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</si>
  <si>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</si>
  <si>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</si>
  <si>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</si>
  <si>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</si>
  <si>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</si>
  <si>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</si>
  <si>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</si>
  <si>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</si>
  <si>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</si>
  <si>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</si>
  <si>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</si>
  <si>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</si>
  <si>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</si>
  <si>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</si>
  <si>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</si>
  <si>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</si>
  <si>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</si>
  <si>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</si>
  <si>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</si>
  <si>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</si>
  <si>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</si>
  <si>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</si>
  <si>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</si>
  <si>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</si>
  <si>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</si>
  <si>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</si>
  <si>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</si>
  <si>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</si>
  <si>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</si>
  <si>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</si>
  <si>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</si>
  <si>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</si>
  <si>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</si>
  <si>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</si>
  <si>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</si>
  <si>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</si>
  <si>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</si>
  <si>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</si>
  <si>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</si>
  <si>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</si>
  <si>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</si>
  <si>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</si>
  <si>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</si>
  <si>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</si>
  <si>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</si>
  <si>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</si>
  <si>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</si>
  <si>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</si>
  <si>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</si>
  <si>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</si>
  <si>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</si>
  <si>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</si>
  <si>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</si>
  <si>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</si>
  <si>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</si>
  <si>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</si>
  <si>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</si>
  <si>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</si>
  <si>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</si>
  <si>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</si>
  <si>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</si>
  <si>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</si>
  <si>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</si>
  <si>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</si>
  <si>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</si>
  <si>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</si>
  <si>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</si>
  <si>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</si>
  <si>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</si>
  <si>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</si>
  <si>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</si>
  <si>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</si>
  <si>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</si>
  <si>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</si>
  <si>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</si>
  <si>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</si>
  <si>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</si>
  <si>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</si>
  <si>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</si>
  <si>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</si>
  <si>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</si>
  <si>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</si>
  <si>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</si>
  <si>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</si>
  <si>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</si>
  <si>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</si>
  <si>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</si>
  <si>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</si>
  <si>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</si>
  <si>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</si>
  <si>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</si>
  <si>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</si>
  <si>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</si>
  <si>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</si>
  <si>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</si>
  <si>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</si>
  <si>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</si>
  <si>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</si>
  <si>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</si>
  <si>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</si>
  <si>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</si>
  <si>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</si>
  <si>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</si>
  <si>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</si>
  <si>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</si>
  <si>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</si>
  <si>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</si>
  <si>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</si>
  <si>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</si>
  <si>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</si>
  <si>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</si>
  <si>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</si>
  <si>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</si>
  <si>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</si>
  <si>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</si>
  <si>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</si>
  <si>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</si>
  <si>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</si>
  <si>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</si>
  <si>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</si>
  <si>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</si>
  <si>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</si>
  <si>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</si>
  <si>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</si>
  <si>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</si>
  <si>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</si>
  <si>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</si>
  <si>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</si>
  <si>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</si>
  <si>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</si>
  <si>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</si>
  <si>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</si>
  <si>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</si>
  <si>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</si>
  <si>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</si>
  <si>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</si>
  <si>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</si>
  <si>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</si>
  <si>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</si>
  <si>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</si>
  <si>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</si>
  <si>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</si>
  <si>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</si>
  <si>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</si>
  <si>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</si>
  <si>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</si>
  <si>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</si>
  <si>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</si>
  <si>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</si>
  <si>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</si>
  <si>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</si>
  <si>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</si>
  <si>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</si>
  <si>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</si>
  <si>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</si>
  <si>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</si>
  <si>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</si>
  <si>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</si>
  <si>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</si>
  <si>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</si>
  <si>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</si>
  <si>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</si>
  <si>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</si>
  <si>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</si>
  <si>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</si>
  <si>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</si>
  <si>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</si>
  <si>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</si>
  <si>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</si>
  <si>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</si>
  <si>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</si>
  <si>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</si>
  <si>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</si>
  <si>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</si>
  <si>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</si>
  <si>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</si>
  <si>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</si>
  <si>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</si>
  <si>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</si>
  <si>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</si>
  <si>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</si>
  <si>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</si>
  <si>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</si>
  <si>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</si>
  <si>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</si>
  <si>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</si>
  <si>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</si>
  <si>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</si>
  <si>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</si>
  <si>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</si>
  <si>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</si>
  <si>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</si>
  <si>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</si>
  <si>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</si>
  <si>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</si>
  <si>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</si>
  <si>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</si>
  <si>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</si>
  <si>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</si>
  <si>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</si>
  <si>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</si>
  <si>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</si>
  <si>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</si>
  <si>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</si>
  <si>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</si>
  <si>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</si>
  <si>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</si>
  <si>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</si>
  <si>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</si>
  <si>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</si>
  <si>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</si>
  <si>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</si>
  <si>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</si>
  <si>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</si>
  <si>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</si>
  <si>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</si>
  <si>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</si>
  <si>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</si>
  <si>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</si>
  <si>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</si>
  <si>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</si>
  <si>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</si>
  <si>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</si>
  <si>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</si>
  <si>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</si>
  <si>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</si>
  <si>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</si>
  <si>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</si>
  <si>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</si>
  <si>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</si>
  <si>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</si>
  <si>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</si>
  <si>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</si>
  <si>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</si>
  <si>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</si>
  <si>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</si>
  <si>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</si>
  <si>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</si>
  <si>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</si>
  <si>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</si>
  <si>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</si>
  <si>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</si>
  <si>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</si>
  <si>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</si>
  <si>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</si>
  <si>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</si>
  <si>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</si>
  <si>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</si>
  <si>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</si>
  <si>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</si>
  <si>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</si>
  <si>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</si>
  <si>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</si>
  <si>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</si>
  <si>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</si>
  <si>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</si>
  <si>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</si>
  <si>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</si>
  <si>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</si>
  <si>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</si>
  <si>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</si>
  <si>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</si>
  <si>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</si>
  <si>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</si>
  <si>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</si>
  <si>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</si>
  <si>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</si>
  <si>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</si>
  <si>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</si>
  <si>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</si>
  <si>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</si>
  <si>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</si>
  <si>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</si>
  <si>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</si>
  <si>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</si>
  <si>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</si>
  <si>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</si>
  <si>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</si>
  <si>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</si>
  <si>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</si>
  <si>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</si>
  <si>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</si>
  <si>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</si>
  <si>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</si>
  <si>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</si>
  <si>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</si>
  <si>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</si>
  <si>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</si>
  <si>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</si>
  <si>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</si>
  <si>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</si>
  <si>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</si>
  <si>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</si>
  <si>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</si>
  <si>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</si>
  <si>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</si>
  <si>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</si>
  <si>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</si>
  <si>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</si>
  <si>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</si>
  <si>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</si>
  <si>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</si>
  <si>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</si>
  <si>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</si>
  <si>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</si>
  <si>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</si>
  <si>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</si>
  <si>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</si>
  <si>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</si>
  <si>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</si>
  <si>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</si>
  <si>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</si>
  <si>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</si>
  <si>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</si>
  <si>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</si>
  <si>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</si>
  <si>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</si>
  <si>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</si>
  <si>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</si>
  <si>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</si>
  <si>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</si>
  <si>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</si>
  <si>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</si>
  <si>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</si>
  <si>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</si>
  <si>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</si>
  <si>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</si>
  <si>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</si>
  <si>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</si>
  <si>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</si>
  <si>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</si>
  <si>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</si>
  <si>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</si>
  <si>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</si>
  <si>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</si>
  <si>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</si>
  <si>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</si>
  <si>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</si>
  <si>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</si>
  <si>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</si>
  <si>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</si>
  <si>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</si>
  <si>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</si>
  <si>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</si>
  <si>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</si>
  <si>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</si>
  <si>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</si>
  <si>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</si>
  <si>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</si>
  <si>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</si>
  <si>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</si>
  <si>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</si>
  <si>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</si>
  <si>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</si>
  <si>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</si>
  <si>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</si>
  <si>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</si>
  <si>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</si>
  <si>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</si>
  <si>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</si>
  <si>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</si>
  <si>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</si>
  <si>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</si>
  <si>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</si>
  <si>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</si>
  <si>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</si>
  <si>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</si>
  <si>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</si>
  <si>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</si>
  <si>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</si>
  <si>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</si>
  <si>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</si>
  <si>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</si>
  <si>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</si>
  <si>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</si>
  <si>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</si>
  <si>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</si>
  <si>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</si>
  <si>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</si>
  <si>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</si>
  <si>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</si>
  <si>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</si>
  <si>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</si>
  <si>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</si>
  <si>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</si>
  <si>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</si>
  <si>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</si>
  <si>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</si>
  <si>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</si>
  <si>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</si>
  <si>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</si>
  <si>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</si>
  <si>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</si>
  <si>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</si>
  <si>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</si>
  <si>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</si>
  <si>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</si>
  <si>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</si>
  <si>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</si>
  <si>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</si>
  <si>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</si>
  <si>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</si>
  <si>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</si>
  <si>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</si>
  <si>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</si>
  <si>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</si>
  <si>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</si>
  <si>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</si>
  <si>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</si>
  <si>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</si>
  <si>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</si>
  <si>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</si>
  <si>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</si>
  <si>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</si>
  <si>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</si>
  <si>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</si>
  <si>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</si>
  <si>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</si>
  <si>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</si>
  <si>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</si>
  <si>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</si>
  <si>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</si>
  <si>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</si>
  <si>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</si>
  <si>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</si>
  <si>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</si>
  <si>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</si>
  <si>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</si>
  <si>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</si>
  <si>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</si>
  <si>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</si>
  <si>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</si>
  <si>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</si>
  <si>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</si>
  <si>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</si>
  <si>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</si>
  <si>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</si>
  <si>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</si>
  <si>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</si>
  <si>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</si>
  <si>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</si>
  <si>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</si>
  <si>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</si>
  <si>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</si>
  <si>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</si>
  <si>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</si>
  <si>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</si>
  <si>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</si>
  <si>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</si>
  <si>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</si>
  <si>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</si>
  <si>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</si>
  <si>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</si>
  <si>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</si>
  <si>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</si>
  <si>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</si>
  <si>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</si>
  <si>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</si>
  <si>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</si>
  <si>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</si>
  <si>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</si>
  <si>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</si>
  <si>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</si>
  <si>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</si>
  <si>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</si>
  <si>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</si>
  <si>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</si>
  <si>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</si>
  <si>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</si>
  <si>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</si>
  <si>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</si>
  <si>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</si>
  <si>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</si>
  <si>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</si>
  <si>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</si>
  <si>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</si>
  <si>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</si>
  <si>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</si>
  <si>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</si>
  <si>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</si>
  <si>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</si>
  <si>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</si>
  <si>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</si>
  <si>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</si>
  <si>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</si>
  <si>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</si>
  <si>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</si>
  <si>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</si>
  <si>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</si>
  <si>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</si>
  <si>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</si>
  <si>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</si>
  <si>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</si>
  <si>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</si>
  <si>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</si>
  <si>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</si>
  <si>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</si>
  <si>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</si>
  <si>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</si>
  <si>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</si>
  <si>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</si>
  <si>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</si>
  <si>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</si>
  <si>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</si>
  <si>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</si>
  <si>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</si>
  <si>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</si>
  <si>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</si>
  <si>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</si>
  <si>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</si>
  <si>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</si>
  <si>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</si>
  <si>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</si>
  <si>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</si>
  <si>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</si>
  <si>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</si>
  <si>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</si>
  <si>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</si>
  <si>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</si>
  <si>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</si>
  <si>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</si>
  <si>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</si>
  <si>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</si>
  <si>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</si>
  <si>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</si>
  <si>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</si>
  <si>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</si>
  <si>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</si>
  <si>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</si>
  <si>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</si>
  <si>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</si>
  <si>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</si>
  <si>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</si>
  <si>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</si>
  <si>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</si>
  <si>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</si>
  <si>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</si>
  <si>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</si>
  <si>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</si>
  <si>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</si>
  <si>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</si>
  <si>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</si>
  <si>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</si>
  <si>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</si>
  <si>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</si>
  <si>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</si>
  <si>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</si>
  <si>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</si>
  <si>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</si>
  <si>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</si>
  <si>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</si>
  <si>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</si>
  <si>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</si>
  <si>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</si>
  <si>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</si>
  <si>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</si>
  <si>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</si>
  <si>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</si>
  <si>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</si>
  <si>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</si>
  <si>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</si>
  <si>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</si>
  <si>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</si>
  <si>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</si>
  <si>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</si>
  <si>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</si>
  <si>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</si>
  <si>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</si>
  <si>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</si>
  <si>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</si>
  <si>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</si>
  <si>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</si>
  <si>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</si>
  <si>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</si>
  <si>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</si>
  <si>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</si>
  <si>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</si>
  <si>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</si>
  <si>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</si>
  <si>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</si>
  <si>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</si>
  <si>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</si>
  <si>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</si>
  <si>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</si>
  <si>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</si>
  <si>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</si>
  <si>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</si>
  <si>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</si>
  <si>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</si>
  <si>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</si>
  <si>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</si>
  <si>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</si>
  <si>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</si>
  <si>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</si>
  <si>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</si>
  <si>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</si>
  <si>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</si>
  <si>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</si>
  <si>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</si>
  <si>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</si>
  <si>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</si>
  <si>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</si>
  <si>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</si>
  <si>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</si>
  <si>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</si>
  <si>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</si>
  <si>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</si>
  <si>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</si>
  <si>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</si>
  <si>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</si>
  <si>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</si>
  <si>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</si>
  <si>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</si>
  <si>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</si>
  <si>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</si>
  <si>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</si>
  <si>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</si>
  <si>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</si>
  <si>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</si>
  <si>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</si>
  <si>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</si>
  <si>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</si>
  <si>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</si>
  <si>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</si>
  <si>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</si>
  <si>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</si>
  <si>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</si>
  <si>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</si>
  <si>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</si>
  <si>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</si>
  <si>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</si>
  <si>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</si>
  <si>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</si>
  <si>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</si>
  <si>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</si>
  <si>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</si>
  <si>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</si>
  <si>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</si>
  <si>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</si>
  <si>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</si>
  <si>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</si>
  <si>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</si>
  <si>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</si>
  <si>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</si>
  <si>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</si>
  <si>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</si>
  <si>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</si>
  <si>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</si>
  <si>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</si>
  <si>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</si>
  <si>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</si>
  <si>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</si>
  <si>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</si>
  <si>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</si>
  <si>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</si>
  <si>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</si>
  <si>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</si>
  <si>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</si>
  <si>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</si>
  <si>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</si>
  <si>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</si>
  <si>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</si>
  <si>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</si>
  <si>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</si>
  <si>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</si>
  <si>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</si>
  <si>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</si>
  <si>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</si>
  <si>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</si>
  <si>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</si>
  <si>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</si>
  <si>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</si>
  <si>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</si>
  <si>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</si>
  <si>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</si>
  <si>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</si>
  <si>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</si>
  <si>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</si>
  <si>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</si>
  <si>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</si>
  <si>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</si>
  <si>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</si>
  <si>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</si>
  <si>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</si>
  <si>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</si>
  <si>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</si>
  <si>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</si>
  <si>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</si>
  <si>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</si>
  <si>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</si>
  <si>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</si>
  <si>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</si>
  <si>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</si>
  <si>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</si>
  <si>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</si>
  <si>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</si>
  <si>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</si>
  <si>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</si>
  <si>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</si>
  <si>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</si>
  <si>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</si>
  <si>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</si>
  <si>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</si>
  <si>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</si>
  <si>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</si>
  <si>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</si>
  <si>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</si>
  <si>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</si>
  <si>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</si>
  <si>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</si>
  <si>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</si>
  <si>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</si>
  <si>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</si>
  <si>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</si>
  <si>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</si>
  <si>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</si>
  <si>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</si>
  <si>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</si>
  <si>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</si>
  <si>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</si>
  <si>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</si>
  <si>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</si>
  <si>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</si>
  <si>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</si>
  <si>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</si>
  <si>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</si>
  <si>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</si>
  <si>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</si>
  <si>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</si>
  <si>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</si>
  <si>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</si>
  <si>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</si>
  <si>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</si>
  <si>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</si>
  <si>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</si>
  <si>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</si>
  <si>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</si>
  <si>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</si>
  <si>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</si>
  <si>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</si>
  <si>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</si>
  <si>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</si>
  <si>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</si>
  <si>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</si>
  <si>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</si>
  <si>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</si>
  <si>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</si>
  <si>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</si>
  <si>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</si>
  <si>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</si>
  <si>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</si>
  <si>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</si>
  <si>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</si>
  <si>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</si>
  <si>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</si>
  <si>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</si>
  <si>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</si>
  <si>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</si>
  <si>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</si>
  <si>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</si>
  <si>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</si>
  <si>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</si>
  <si>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</si>
  <si>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</si>
  <si>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</si>
  <si>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</si>
  <si>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</si>
  <si>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</si>
  <si>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</si>
  <si>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</si>
  <si>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</si>
  <si>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</si>
  <si>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</si>
  <si>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</si>
  <si>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</si>
  <si>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</si>
  <si>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</si>
  <si>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</si>
  <si>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</si>
  <si>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</si>
  <si>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</si>
  <si>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</si>
  <si>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</si>
  <si>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</si>
  <si>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</si>
  <si>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</si>
  <si>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</si>
  <si>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</si>
  <si>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</si>
  <si>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</si>
  <si>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</si>
  <si>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</si>
  <si>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</si>
  <si>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</si>
  <si>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</si>
  <si>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</si>
  <si>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</si>
  <si>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</si>
  <si>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</si>
  <si>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</si>
  <si>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</si>
  <si>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</si>
  <si>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</si>
  <si>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</si>
  <si>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</si>
  <si>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</si>
  <si>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</si>
  <si>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</si>
  <si>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</si>
  <si>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</si>
  <si>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</si>
  <si>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</si>
  <si>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</si>
  <si>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</si>
  <si>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</si>
  <si>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</si>
  <si>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</si>
  <si>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</si>
  <si>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</si>
  <si>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</si>
  <si>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</si>
  <si>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</si>
  <si>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</si>
  <si>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</si>
  <si>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</si>
  <si>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</si>
  <si>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</si>
  <si>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</si>
  <si>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</si>
  <si>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</si>
  <si>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</si>
  <si>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</si>
  <si>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</si>
  <si>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</si>
  <si>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</si>
  <si>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</si>
  <si>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</si>
  <si>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</si>
  <si>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</si>
  <si>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</si>
  <si>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</si>
  <si>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</si>
  <si>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</si>
  <si>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</si>
  <si>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</si>
  <si>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</si>
  <si>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</si>
  <si>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</si>
  <si>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</si>
  <si>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</si>
  <si>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</si>
  <si>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</si>
  <si>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</si>
  <si>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</si>
  <si>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</si>
  <si>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</si>
  <si>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</si>
  <si>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</si>
  <si>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</si>
  <si>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</si>
  <si>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</si>
  <si>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</si>
  <si>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</si>
  <si>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</si>
  <si>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</si>
  <si>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</si>
  <si>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</si>
  <si>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</si>
  <si>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</si>
  <si>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</si>
  <si>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</si>
  <si>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</si>
  <si>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</si>
  <si>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</si>
  <si>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</si>
  <si>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</si>
  <si>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</si>
  <si>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</si>
  <si>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</si>
  <si>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</si>
  <si>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</si>
  <si>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</si>
  <si>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</si>
  <si>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</si>
  <si>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</si>
  <si>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</si>
  <si>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</si>
  <si>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</si>
  <si>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</si>
  <si>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</si>
  <si>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</si>
  <si>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</si>
  <si>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</si>
  <si>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</si>
  <si>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</si>
  <si>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</si>
  <si>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</si>
  <si>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</si>
  <si>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</si>
  <si>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</si>
  <si>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</si>
  <si>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</si>
  <si>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</si>
  <si>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</si>
  <si>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</si>
  <si>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</si>
  <si>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</si>
  <si>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</si>
  <si>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</si>
  <si>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</si>
  <si>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</si>
  <si>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</si>
  <si>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</si>
  <si>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</si>
  <si>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</si>
  <si>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</si>
  <si>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</si>
  <si>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</si>
  <si>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</si>
  <si>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</si>
  <si>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</si>
  <si>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</si>
  <si>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</si>
  <si>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</si>
  <si>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</si>
  <si>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</si>
  <si>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</si>
  <si>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</si>
  <si>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</si>
  <si>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</si>
  <si>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</si>
  <si>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</si>
  <si>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</si>
  <si>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</si>
  <si>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</si>
  <si>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</si>
  <si>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</si>
  <si>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</si>
  <si>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</si>
  <si>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</si>
  <si>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</si>
  <si>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</si>
  <si>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</si>
  <si>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</si>
  <si>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</si>
  <si>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</si>
  <si>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</si>
  <si>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</si>
  <si>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</si>
  <si>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</si>
  <si>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</si>
  <si>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</si>
  <si>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</si>
  <si>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</si>
  <si>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</si>
  <si>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</si>
  <si>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</si>
  <si>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</si>
  <si>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</si>
  <si>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</si>
  <si>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</si>
  <si>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</si>
  <si>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</si>
  <si>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</si>
  <si>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</si>
  <si>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</si>
  <si>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</si>
  <si>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</si>
  <si>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</si>
  <si>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</si>
  <si>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</si>
  <si>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</si>
  <si>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</si>
  <si>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</si>
  <si>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</si>
  <si>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</si>
  <si>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</si>
  <si>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</si>
  <si>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</si>
  <si>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</si>
  <si>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</si>
  <si>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</si>
  <si>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</si>
  <si>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</si>
  <si>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</si>
  <si>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</si>
  <si>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</si>
  <si>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</si>
  <si>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</si>
  <si>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</si>
  <si>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</si>
  <si>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</si>
  <si>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</si>
  <si>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</si>
  <si>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</si>
  <si>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</si>
  <si>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</si>
  <si>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</si>
  <si>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</si>
  <si>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</si>
  <si>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</si>
  <si>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</si>
  <si>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</si>
  <si>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</si>
  <si>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</si>
  <si>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</si>
  <si>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</si>
  <si>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</si>
  <si>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</si>
  <si>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</si>
  <si>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</si>
  <si>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</si>
  <si>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</si>
  <si>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</si>
  <si>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</si>
  <si>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</si>
  <si>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</si>
  <si>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</si>
  <si>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</si>
  <si>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</si>
  <si>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</si>
  <si>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</si>
  <si>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</si>
  <si>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</si>
  <si>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</si>
  <si>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</si>
  <si>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</si>
  <si>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</si>
  <si>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</si>
  <si>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</si>
  <si>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</si>
  <si>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</si>
  <si>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</si>
  <si>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</si>
  <si>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</si>
  <si>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</si>
  <si>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</si>
  <si>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</si>
  <si>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</si>
  <si>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</si>
  <si>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</si>
  <si>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</si>
  <si>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</si>
  <si>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</si>
  <si>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</si>
  <si>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</si>
  <si>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</si>
  <si>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</si>
  <si>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</si>
  <si>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</si>
  <si>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</si>
  <si>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</si>
  <si>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</si>
  <si>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</si>
  <si>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</si>
  <si>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</si>
  <si>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</si>
  <si>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</si>
  <si>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</si>
  <si>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</si>
  <si>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</si>
  <si>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</si>
  <si>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</si>
  <si>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</si>
  <si>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</si>
  <si>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</si>
  <si>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</si>
  <si>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</si>
  <si>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</si>
  <si>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</si>
  <si>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</si>
  <si>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</si>
  <si>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</si>
  <si>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</si>
  <si>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</si>
  <si>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</si>
  <si>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</si>
  <si>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</si>
  <si>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</si>
  <si>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</si>
  <si>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</si>
  <si>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</si>
  <si>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</si>
  <si>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</si>
  <si>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</si>
  <si>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</si>
  <si>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</si>
  <si>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</si>
  <si>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</si>
  <si>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</si>
  <si>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</si>
  <si>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</si>
  <si>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</si>
  <si>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</si>
  <si>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</si>
  <si>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</si>
  <si>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</si>
  <si>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</si>
  <si>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</si>
  <si>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</si>
  <si>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</si>
  <si>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</si>
  <si>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</si>
  <si>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</si>
  <si>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</si>
  <si>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</si>
  <si>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</si>
  <si>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</si>
  <si>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</si>
  <si>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</si>
  <si>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</si>
  <si>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</si>
  <si>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</si>
  <si>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</si>
  <si>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</si>
  <si>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</si>
  <si>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</si>
  <si>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</si>
  <si>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</si>
  <si>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</si>
  <si>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</si>
  <si>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</si>
  <si>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</si>
  <si>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</si>
  <si>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</si>
  <si>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</si>
  <si>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</si>
  <si>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</si>
  <si>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</si>
  <si>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</si>
  <si>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</si>
  <si>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</si>
  <si>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</si>
  <si>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</si>
  <si>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</si>
  <si>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</si>
  <si>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</si>
  <si>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</si>
  <si>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</si>
  <si>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</si>
  <si>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</si>
  <si>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</si>
  <si>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</si>
  <si>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</si>
  <si>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</si>
  <si>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</si>
  <si>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</si>
  <si>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</si>
  <si>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</si>
  <si>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</si>
  <si>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</si>
  <si>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</si>
  <si>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</si>
  <si>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</si>
  <si>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</si>
  <si>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</si>
  <si>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</si>
  <si>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</si>
  <si>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</si>
  <si>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</si>
  <si>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</si>
  <si>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</si>
  <si>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</si>
  <si>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</si>
  <si>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</si>
  <si>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</si>
  <si>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</si>
  <si>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</si>
  <si>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</si>
  <si>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</si>
  <si>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</si>
  <si>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</si>
  <si>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</si>
  <si>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</si>
  <si>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</si>
  <si>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</si>
  <si>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</si>
  <si>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</si>
  <si>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</si>
  <si>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</si>
  <si>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</si>
  <si>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</si>
  <si>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</si>
  <si>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</si>
  <si>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</si>
  <si>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</si>
  <si>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</si>
  <si>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</si>
  <si>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</si>
  <si>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</si>
  <si>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</si>
  <si>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</si>
  <si>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</si>
  <si>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</si>
  <si>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</si>
  <si>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</si>
  <si>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</si>
  <si>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</si>
  <si>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</si>
  <si>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</si>
  <si>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</si>
  <si>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</si>
  <si>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</si>
  <si>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</si>
  <si>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</si>
  <si>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</si>
  <si>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</si>
  <si>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</si>
  <si>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</si>
  <si>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</si>
  <si>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</si>
  <si>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</si>
  <si>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</si>
  <si>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</si>
  <si>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</si>
  <si>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</si>
  <si>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</si>
  <si>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</si>
  <si>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</si>
  <si>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</si>
  <si>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</si>
  <si>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</si>
  <si>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</si>
  <si>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</si>
  <si>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</si>
  <si>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</si>
  <si>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</si>
  <si>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</si>
  <si>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</si>
  <si>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</si>
  <si>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</si>
  <si>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</si>
  <si>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</si>
  <si>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</si>
  <si>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</si>
  <si>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</si>
  <si>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</si>
  <si>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</si>
  <si>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</si>
  <si>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</si>
  <si>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</si>
  <si>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</si>
  <si>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</si>
  <si>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</si>
  <si>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</si>
  <si>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</si>
  <si>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</si>
  <si>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</si>
  <si>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</si>
  <si>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</si>
  <si>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</si>
  <si>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</si>
  <si>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</si>
  <si>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</si>
  <si>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</si>
  <si>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</si>
  <si>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</si>
  <si>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</si>
  <si>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</si>
  <si>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</si>
  <si>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</si>
  <si>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</si>
  <si>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</si>
  <si>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</si>
  <si>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</si>
  <si>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</si>
  <si>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</si>
  <si>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</si>
  <si>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</si>
  <si>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</si>
  <si>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</si>
  <si>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</si>
  <si>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</si>
  <si>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</si>
  <si>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</si>
  <si>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</si>
  <si>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</si>
  <si>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</si>
  <si>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</si>
  <si>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</si>
  <si>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</si>
  <si>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</si>
  <si>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</si>
  <si>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</si>
  <si>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</si>
  <si>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MC1 06:58, autorizado as 07:13, em deslocamento para intervalo, em intervalo as 09:08, avariou as 09:54</t>
  </si>
  <si>
    <t xml:space="preserve">Avariou bancas </t>
  </si>
  <si>
    <t xml:space="preserve">Acionados mq as 7:50, previsão 9h, MC1 10:37, autorizado as 11:25, em deslocamento para intervalo </t>
  </si>
  <si>
    <t>Acionados mq as 7:50, previsão 9h, MC1 10:37, autorizado as 11:25, em deslocamento para intervalo, em intervalo as 14:23</t>
  </si>
  <si>
    <t xml:space="preserve"> </t>
  </si>
  <si>
    <t xml:space="preserve">Equipe pronta as 07:30, aguarda chegada do W59 para intervalo </t>
  </si>
  <si>
    <t xml:space="preserve">Em intervalo as 14:23, realizou substituição de 10 dormentes </t>
  </si>
  <si>
    <t>ZWI2/121ZWI2/1231212/1241232/1251242/ZYQ1262</t>
  </si>
  <si>
    <t xml:space="preserve">Intervalo modernização </t>
  </si>
  <si>
    <t>Equipe pronta as 8h, em intervalo as 08:05 até as 13:05</t>
  </si>
  <si>
    <t xml:space="preserve">Execução de solda - condicionado a temperatura </t>
  </si>
  <si>
    <t xml:space="preserve">Equipe pronta as 8h, em intervalo as 08:05 até as 13:05,  realizou 1 solda devido temperatura alta </t>
  </si>
  <si>
    <t xml:space="preserve">Temperatura estourou </t>
  </si>
  <si>
    <t xml:space="preserve">Equipe pronta as 8h, em intervalo as 08:05 até as 13:05, realizou 2 soldas </t>
  </si>
  <si>
    <t>Willian</t>
  </si>
  <si>
    <t xml:space="preserve">MC1 07:21, aguarda oportunidade priorizado intervalo modernização na adjacente, autorizado as 10:11, não recebeu autorização aguarda tecnico RDC, liberado as 10:56 para deslocar </t>
  </si>
  <si>
    <t>MC1 07:21, aguarda oportunidade priorizado intervalo modernização na adjacente, autorizado as 10:11, não recebeu autorização aguarda tecnico RDC, liberado as 10:56 para deslocar, avariou novamente, inicou trabalho as 14:13</t>
  </si>
  <si>
    <t>Autroizado as 10:11 não recebia lic, iniciou trabalho as 14:13</t>
  </si>
  <si>
    <t>Equipe pronta as 08:56, faixa após L99 previsão 09:30, em intervalo as 09:22, realizou 312m de alívio</t>
  </si>
  <si>
    <t>1571562/ZEV1572/ZEV2</t>
  </si>
  <si>
    <t xml:space="preserve">Felipe </t>
  </si>
  <si>
    <t>1 Allan e Danilo</t>
  </si>
  <si>
    <t xml:space="preserve">MC1 7h, aguarda passagem L48, previsão 08:30, autorizado as 08:55, em deslocamento para intervalo </t>
  </si>
  <si>
    <t>Deslocamento de turmas nas serra (NÃO ENTRA NO BLACKOUT SÓ SEGUE A ZXW E RETORNA)</t>
  </si>
  <si>
    <t xml:space="preserve">MC1 08:17, autorizado as 09:15, em deslocamento para blackout </t>
  </si>
  <si>
    <t>Antoni</t>
  </si>
  <si>
    <t xml:space="preserve">Substituição de dormentes </t>
  </si>
  <si>
    <t>Aguarda equipe informar pronto, equipe pronta as 09:32, em intervalo as 09:50 até as 13:5</t>
  </si>
  <si>
    <t>Aguarda equipe informar pronto, equipe pronta as 09:32, em intervalo as 09:50 até as 13:50, substituidos 45 dormentes</t>
  </si>
  <si>
    <t>Aguarda equipe informar pronto, equipe pronta as 09:32, em intervalo as 09:50 até as 13:50, substituidos 51 dormentes</t>
  </si>
  <si>
    <t xml:space="preserve">Jaciano </t>
  </si>
  <si>
    <t xml:space="preserve">Aguarda equipe informar pronto, equipe pronta as 09:32, em intervalo as 09:50 até as 13:50, substituidos 35 dormentes </t>
  </si>
  <si>
    <t>MC1 06:59, autorizado as 07:13, em deslocamento para intervalo, em intervalo as 09:52</t>
  </si>
  <si>
    <t>MC1 06:59, autorizado as 07:13, em deslocamento para intervalo, em intervalo as 09:52 até as 12:22, solicitou para recolher, enviado nova OS em intervalo as 14:16 ate as 18h</t>
  </si>
  <si>
    <t>Deslocamento para ZEV</t>
  </si>
  <si>
    <t>Locomotiva 9402 não manda mensagem, avaria MCT</t>
  </si>
  <si>
    <t xml:space="preserve">9402 não envia macro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</si>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</sst>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15" fillId="15" borderId="13" xfId="0" applyFont="1" applyFill="1" applyBorder="1" applyAlignment="1" applyProtection="1">
      <alignment vertical="top" wrapText="1"/>
      <protection locked="0"/>
    </xf>
    <xf numFmtId="0" fontId="15" fillId="15" borderId="13" xfId="0" applyFont="1" applyFill="1" applyBorder="1" applyAlignment="1" applyProtection="1">
      <alignment vertical="top"/>
      <protection locked="0"/>
    </xf>
    <xf numFmtId="0" fontId="15" fillId="15" borderId="2" xfId="0" applyFont="1" applyFill="1" applyBorder="1" applyAlignment="1" applyProtection="1">
      <alignment horizontal="center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665" activePane="bottomRight" state="frozen"/>
      <selection pane="bottomRight" activeCell="BQ681" sqref="BQ68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4" t="s">
        <v>835</v>
      </c>
      <c r="AJ1" s="375"/>
      <c r="AK1" s="375"/>
      <c r="AL1" s="375"/>
      <c r="AM1" s="375"/>
      <c r="AN1" s="375"/>
      <c r="AO1" s="375"/>
      <c r="AP1" s="375"/>
      <c r="AQ1" s="375"/>
      <c r="AR1" s="376"/>
      <c r="AS1" s="376"/>
      <c r="AT1" s="376"/>
      <c r="AU1" s="376"/>
      <c r="AV1" s="376"/>
      <c r="AW1" s="376"/>
      <c r="AX1" s="375"/>
      <c r="AY1" s="375"/>
      <c r="AZ1" s="375"/>
      <c r="BA1" s="375"/>
      <c r="BB1" s="375"/>
      <c r="BC1" s="375"/>
      <c r="BD1" s="375"/>
      <c r="BE1" s="375"/>
      <c r="BF1" s="377"/>
      <c r="BG1" s="3"/>
      <c r="BH1" s="378" t="s">
        <v>836</v>
      </c>
      <c r="BI1" s="379"/>
      <c r="BJ1" s="380"/>
      <c r="BK1" s="381"/>
      <c r="BL1" s="50"/>
      <c r="BM1" s="371" t="s">
        <v>837</v>
      </c>
      <c r="BN1" s="372"/>
      <c r="BO1" s="372"/>
      <c r="BP1" s="372"/>
      <c r="BQ1" s="372"/>
      <c r="BR1" s="372"/>
      <c r="BS1" s="373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4" t="s">
        <v>838</v>
      </c>
      <c r="AJ2" s="375"/>
      <c r="AK2" s="375"/>
      <c r="AL2" s="375"/>
      <c r="AM2" s="375"/>
      <c r="AN2" s="375"/>
      <c r="AO2" s="375"/>
      <c r="AP2" s="375"/>
      <c r="AQ2" s="377"/>
      <c r="AR2" s="225"/>
      <c r="AS2" s="389" t="s">
        <v>841</v>
      </c>
      <c r="AT2" s="376"/>
      <c r="AU2" s="376"/>
      <c r="AV2" s="376"/>
      <c r="AW2" s="376"/>
      <c r="AX2" s="375"/>
      <c r="AY2" s="377"/>
      <c r="AZ2" s="4"/>
      <c r="BA2" s="368" t="s">
        <v>842</v>
      </c>
      <c r="BB2" s="370"/>
      <c r="BC2" s="374" t="s">
        <v>839</v>
      </c>
      <c r="BD2" s="375"/>
      <c r="BE2" s="375"/>
      <c r="BF2" s="377"/>
      <c r="BG2" s="3"/>
      <c r="BH2" s="382"/>
      <c r="BI2" s="383"/>
      <c r="BJ2" s="384"/>
      <c r="BK2" s="385"/>
      <c r="BL2" s="50"/>
      <c r="BM2" s="386"/>
      <c r="BN2" s="387"/>
      <c r="BO2" s="387"/>
      <c r="BP2" s="387"/>
      <c r="BQ2" s="387"/>
      <c r="BR2" s="387"/>
      <c r="BS2" s="388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8" t="s">
        <v>843</v>
      </c>
      <c r="AJ3" s="370"/>
      <c r="AK3" s="368" t="s">
        <v>844</v>
      </c>
      <c r="AL3" s="369"/>
      <c r="AM3" s="369"/>
      <c r="AN3" s="369"/>
      <c r="AO3" s="369"/>
      <c r="AP3" s="369"/>
      <c r="AQ3" s="370"/>
      <c r="AR3" s="226"/>
      <c r="AS3" s="392" t="s">
        <v>850</v>
      </c>
      <c r="AT3" s="393"/>
      <c r="AU3" s="392" t="s">
        <v>851</v>
      </c>
      <c r="AV3" s="393"/>
      <c r="AW3" s="392" t="s">
        <v>852</v>
      </c>
      <c r="AX3" s="394"/>
      <c r="AY3" s="64" t="s">
        <v>853</v>
      </c>
      <c r="AZ3" s="64"/>
      <c r="BA3" s="390"/>
      <c r="BB3" s="391"/>
      <c r="BC3" s="368" t="s">
        <v>846</v>
      </c>
      <c r="BD3" s="369"/>
      <c r="BE3" s="369"/>
      <c r="BF3" s="370"/>
      <c r="BG3" s="63"/>
      <c r="BH3" s="382"/>
      <c r="BI3" s="383"/>
      <c r="BJ3" s="384"/>
      <c r="BK3" s="385"/>
      <c r="BL3" s="50"/>
      <c r="BM3" s="371" t="s">
        <v>854</v>
      </c>
      <c r="BN3" s="372"/>
      <c r="BO3" s="372"/>
      <c r="BP3" s="373"/>
      <c r="BQ3" s="371" t="s">
        <v>465</v>
      </c>
      <c r="BR3" s="372"/>
      <c r="BS3" s="373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</v>
      </c>
      <c r="B628" s="167"/>
      <c r="C628" s="8" t="str">
        <f>IF(BS_CONTROLE[[#This Row],[DATA]]="","",WEEKNUM(BS_CONTROLE[[#This Row],[DATA]]))</f>
        <v/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687</v>
      </c>
      <c r="BN638" s="178" t="s">
        <v>717</v>
      </c>
      <c r="BO638" s="164" t="s">
        <v>779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CCOCirculaçãoIntervaloOportunidade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</v>
      </c>
      <c r="B653" s="167"/>
      <c r="C653" s="8" t="str">
        <f>IF(BS_CONTROLE[[#This Row],[DATA]]="","",WEEKNUM(BS_CONTROLE[[#This Row],[DATA]]))</f>
        <v/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687</v>
      </c>
      <c r="BN655" s="178" t="s">
        <v>717</v>
      </c>
      <c r="BO655" s="164" t="s">
        <v>779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CCOCirculaçãoIntervaloOportunidade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2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t="23.25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>
        <v>0.38055555555555554</v>
      </c>
      <c r="AT660" s="264">
        <v>0.41249999999999998</v>
      </c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3.1944444444444442E-2</v>
      </c>
      <c r="AZ660" s="161"/>
      <c r="BA660" s="241">
        <v>0</v>
      </c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67">
        <v>0</v>
      </c>
      <c r="BI660" s="242"/>
      <c r="BJ660" s="365" t="s">
        <v>1925</v>
      </c>
      <c r="BK660" s="365" t="s">
        <v>1925</v>
      </c>
      <c r="BL660" s="183"/>
      <c r="BM660" s="15" t="s">
        <v>684</v>
      </c>
      <c r="BN660" s="178" t="s">
        <v>715</v>
      </c>
      <c r="BO660" s="164" t="s">
        <v>773</v>
      </c>
      <c r="BP660" s="243" t="s">
        <v>1926</v>
      </c>
      <c r="BQ660" s="13" t="str">
        <f t="shared" si="59"/>
        <v>Produção e Intervalo</v>
      </c>
      <c r="BR660" s="19">
        <f t="shared" si="60"/>
        <v>0.19166666666666665</v>
      </c>
      <c r="BS660" s="19">
        <f t="shared" si="61"/>
        <v>0</v>
      </c>
      <c r="BT660" s="218" t="str">
        <f t="shared" si="62"/>
        <v>MecanizaçãoAtivos</v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>
        <v>0.44236111111111109</v>
      </c>
      <c r="AS661" s="264">
        <v>0.59930555555555554</v>
      </c>
      <c r="AT661" s="264">
        <v>0.66874999999999996</v>
      </c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6.944444444444442E-2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67">
        <v>2</v>
      </c>
      <c r="BI661" s="242"/>
      <c r="BJ661" s="366" t="s">
        <v>1927</v>
      </c>
      <c r="BK661" s="366" t="s">
        <v>1928</v>
      </c>
      <c r="BL661" s="183"/>
      <c r="BM661" s="15" t="s">
        <v>692</v>
      </c>
      <c r="BN661" s="178" t="s">
        <v>692</v>
      </c>
      <c r="BO661" s="164" t="s">
        <v>692</v>
      </c>
      <c r="BP661" s="243" t="s">
        <v>317</v>
      </c>
      <c r="BQ661" s="13" t="str">
        <f t="shared" si="59"/>
        <v>Produção</v>
      </c>
      <c r="BR661" s="19">
        <f t="shared" si="60"/>
        <v>1.6666666666666661</v>
      </c>
      <c r="BS661" s="19">
        <f t="shared" si="61"/>
        <v>0</v>
      </c>
      <c r="BT661" s="218" t="str">
        <f t="shared" si="62"/>
        <v>OKOK</v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10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>
        <v>0.59930555555555554</v>
      </c>
      <c r="AT662" s="264">
        <v>0.66874999999999996</v>
      </c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6.944444444444442E-2</v>
      </c>
      <c r="AZ662" s="161"/>
      <c r="BA662" s="241">
        <v>10</v>
      </c>
      <c r="BB662" s="177" t="str">
        <f>IFERROR(_xlfn.XLOOKUP(AI662, BS_ATIVIDADE[ATIVIDADE],BS_ATIVIDADE[UNIDADE] ), "*")</f>
        <v>Nº DE DORMENTES</v>
      </c>
      <c r="BC662" s="71" t="s">
        <v>1929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67">
        <v>2</v>
      </c>
      <c r="BI662" s="242"/>
      <c r="BJ662" s="365" t="s">
        <v>1930</v>
      </c>
      <c r="BK662" s="366" t="s">
        <v>1931</v>
      </c>
      <c r="BL662" s="183"/>
      <c r="BM662" s="15" t="s">
        <v>692</v>
      </c>
      <c r="BN662" s="178" t="s">
        <v>692</v>
      </c>
      <c r="BO662" s="164" t="s">
        <v>692</v>
      </c>
      <c r="BP662" s="243" t="s">
        <v>317</v>
      </c>
      <c r="BQ662" s="13" t="str">
        <f t="shared" si="59"/>
        <v>Aderente</v>
      </c>
      <c r="BR662" s="19">
        <f t="shared" si="60"/>
        <v>1.1111111111111107</v>
      </c>
      <c r="BS662" s="19">
        <f t="shared" si="61"/>
        <v>1</v>
      </c>
      <c r="BT662" s="218" t="str">
        <f t="shared" si="62"/>
        <v>OKOK</v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1932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1933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 t="s">
        <v>317</v>
      </c>
      <c r="AS663" s="264">
        <v>0.33680555555555558</v>
      </c>
      <c r="AT663" s="264">
        <v>0.54513888888888884</v>
      </c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0.20833333333333326</v>
      </c>
      <c r="AZ663" s="161"/>
      <c r="BA663" s="241">
        <v>1</v>
      </c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67">
        <v>2</v>
      </c>
      <c r="BI663" s="242"/>
      <c r="BJ663" s="365" t="s">
        <v>1934</v>
      </c>
      <c r="BK663" s="365" t="s">
        <v>1934</v>
      </c>
      <c r="BL663" s="183"/>
      <c r="BM663" s="15" t="s">
        <v>692</v>
      </c>
      <c r="BN663" s="178" t="s">
        <v>692</v>
      </c>
      <c r="BO663" s="164" t="s">
        <v>692</v>
      </c>
      <c r="BP663" s="243" t="s">
        <v>317</v>
      </c>
      <c r="BQ663" s="13" t="str">
        <f t="shared" si="59"/>
        <v>Aderente</v>
      </c>
      <c r="BR663" s="19">
        <f t="shared" si="60"/>
        <v>0.99999999999999956</v>
      </c>
      <c r="BS663" s="19">
        <f t="shared" si="61"/>
        <v>1</v>
      </c>
      <c r="BT663" s="218" t="str">
        <f t="shared" si="62"/>
        <v>OKOK</v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1935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>
        <v>0.33333333333333331</v>
      </c>
      <c r="AS664" s="264">
        <v>0.33680555555555558</v>
      </c>
      <c r="AT664" s="264">
        <v>0.33750000000000002</v>
      </c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6.9444444444444198E-4</v>
      </c>
      <c r="AZ664" s="161"/>
      <c r="BA664" s="241">
        <v>1</v>
      </c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67">
        <v>0</v>
      </c>
      <c r="BI664" s="269" t="s">
        <v>1934</v>
      </c>
      <c r="BJ664" s="365" t="s">
        <v>1934</v>
      </c>
      <c r="BK664" s="365" t="s">
        <v>1936</v>
      </c>
      <c r="BL664" s="183"/>
      <c r="BM664" s="15" t="s">
        <v>694</v>
      </c>
      <c r="BN664" s="178" t="s">
        <v>711</v>
      </c>
      <c r="BO664" s="164" t="s">
        <v>785</v>
      </c>
      <c r="BP664" s="243" t="s">
        <v>1937</v>
      </c>
      <c r="BQ664" s="13" t="str">
        <f t="shared" si="59"/>
        <v>Produção e Intervalo</v>
      </c>
      <c r="BR664" s="19">
        <f t="shared" si="60"/>
        <v>0.99999999999999645</v>
      </c>
      <c r="BS664" s="19">
        <f t="shared" si="61"/>
        <v>0.5</v>
      </c>
      <c r="BT664" s="218" t="str">
        <f t="shared" si="62"/>
        <v>CondiçõesClimáticaTemperatura</v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1935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>
        <v>0.33333333333333331</v>
      </c>
      <c r="AS665" s="264">
        <v>0.33680555555555558</v>
      </c>
      <c r="AT665" s="264">
        <v>0.33750000000000002</v>
      </c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6.9444444444444198E-4</v>
      </c>
      <c r="AZ665" s="161"/>
      <c r="BA665" s="241">
        <v>2</v>
      </c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67">
        <v>2</v>
      </c>
      <c r="BI665" s="269" t="s">
        <v>1934</v>
      </c>
      <c r="BJ665" s="365" t="s">
        <v>1934</v>
      </c>
      <c r="BK665" s="365" t="s">
        <v>1938</v>
      </c>
      <c r="BL665" s="183"/>
      <c r="BM665" s="15" t="s">
        <v>692</v>
      </c>
      <c r="BN665" s="178" t="s">
        <v>692</v>
      </c>
      <c r="BO665" s="164" t="s">
        <v>692</v>
      </c>
      <c r="BP665" s="243" t="s">
        <v>317</v>
      </c>
      <c r="BQ665" s="13" t="str">
        <f t="shared" si="59"/>
        <v>Intervalo</v>
      </c>
      <c r="BR665" s="19">
        <f t="shared" si="60"/>
        <v>0.99999999999999645</v>
      </c>
      <c r="BS665" s="19">
        <f t="shared" si="61"/>
        <v>1</v>
      </c>
      <c r="BT665" s="218" t="str">
        <f t="shared" si="62"/>
        <v>OKOK</v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1939</v>
      </c>
      <c r="W666" s="262" t="s">
        <v>1935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>
        <v>0.33333333333333331</v>
      </c>
      <c r="AS666" s="264">
        <v>0.33680555555555558</v>
      </c>
      <c r="AT666" s="264">
        <v>0.33750000000000002</v>
      </c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6.9444444444444198E-4</v>
      </c>
      <c r="AZ666" s="161"/>
      <c r="BA666" s="241">
        <v>2</v>
      </c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67">
        <v>2</v>
      </c>
      <c r="BI666" s="269" t="s">
        <v>1934</v>
      </c>
      <c r="BJ666" s="365" t="s">
        <v>1934</v>
      </c>
      <c r="BK666" s="365" t="s">
        <v>1938</v>
      </c>
      <c r="BL666" s="183"/>
      <c r="BM666" s="15" t="s">
        <v>692</v>
      </c>
      <c r="BN666" s="178" t="s">
        <v>692</v>
      </c>
      <c r="BO666" s="164" t="s">
        <v>692</v>
      </c>
      <c r="BP666" s="243" t="s">
        <v>317</v>
      </c>
      <c r="BQ666" s="13" t="str">
        <f t="shared" si="59"/>
        <v>Intervalo</v>
      </c>
      <c r="BR666" s="19">
        <f t="shared" si="60"/>
        <v>0.99999999999999645</v>
      </c>
      <c r="BS666" s="19">
        <f t="shared" si="61"/>
        <v>1</v>
      </c>
      <c r="BT666" s="218" t="str">
        <f t="shared" si="62"/>
        <v>OKOK</v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1935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>
        <v>0.33333333333333331</v>
      </c>
      <c r="AS667" s="264">
        <v>0.33680555555555558</v>
      </c>
      <c r="AT667" s="264">
        <v>0.4201388888888889</v>
      </c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8.3333333333333315E-2</v>
      </c>
      <c r="AZ667" s="161"/>
      <c r="BA667" s="241">
        <v>1</v>
      </c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67">
        <v>0</v>
      </c>
      <c r="BI667" s="269" t="s">
        <v>1934</v>
      </c>
      <c r="BJ667" s="365" t="s">
        <v>1934</v>
      </c>
      <c r="BK667" s="365" t="s">
        <v>1936</v>
      </c>
      <c r="BL667" s="183"/>
      <c r="BM667" s="15" t="s">
        <v>694</v>
      </c>
      <c r="BN667" s="178" t="s">
        <v>711</v>
      </c>
      <c r="BO667" s="164" t="s">
        <v>785</v>
      </c>
      <c r="BP667" s="243" t="s">
        <v>1937</v>
      </c>
      <c r="BQ667" s="13" t="str">
        <f t="shared" si="59"/>
        <v>Produção</v>
      </c>
      <c r="BR667" s="19">
        <f t="shared" si="60"/>
        <v>0.99999999999999978</v>
      </c>
      <c r="BS667" s="19">
        <f t="shared" si="61"/>
        <v>0.5</v>
      </c>
      <c r="BT667" s="218" t="str">
        <f t="shared" si="62"/>
        <v>CondiçõesClimáticaTemperatura</v>
      </c>
    </row>
    <row r="668" spans="1:72" ht="34.5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>
        <v>0.30625000000000002</v>
      </c>
      <c r="AS668" s="264">
        <v>0.42430555555555555</v>
      </c>
      <c r="AT668" s="264"/>
      <c r="AU668" s="266"/>
      <c r="AV668" s="266"/>
      <c r="AW668" s="266"/>
      <c r="AX668" s="240"/>
      <c r="AY668" s="181" t="str">
        <f>IF(D668="","*",IFERROR(IF(ISODD(COUNT(AS668:AX668)),"ERRO",SUM((AT668-AS668),(AV668-AU668),(AX668-AW668))),"ERRO"))</f>
        <v>ERRO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67">
        <v>2</v>
      </c>
      <c r="BI668" s="242"/>
      <c r="BJ668" s="365" t="s">
        <v>1940</v>
      </c>
      <c r="BK668" s="365" t="s">
        <v>1941</v>
      </c>
      <c r="BL668" s="183"/>
      <c r="BM668" s="15" t="s">
        <v>679</v>
      </c>
      <c r="BN668" s="178" t="s">
        <v>702</v>
      </c>
      <c r="BO668" s="164" t="s">
        <v>767</v>
      </c>
      <c r="BP668" s="243" t="s">
        <v>1942</v>
      </c>
      <c r="BQ668" s="13" t="e">
        <f t="shared" ref="BQ668" si="63">IF(AND(BR668&lt;1,BS668&lt;1),"Produção e Intervalo",IF(BR668&lt;1,"Intervalo",IF(BS668&lt;1,"Produção","Aderente")))</f>
        <v>#VALUE!</v>
      </c>
      <c r="BR668" s="19" t="e">
        <f t="shared" ref="BR668" si="64">IF(OR(B668="",F668=""),"*",AY668/P668)</f>
        <v>#VALUE!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>TISistema</v>
      </c>
    </row>
    <row r="669" spans="1:72" ht="23.25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>
        <v>0.37222222222222223</v>
      </c>
      <c r="AS669" s="264">
        <v>0.39027777777777778</v>
      </c>
      <c r="AT669" s="264">
        <v>0.47361111111111109</v>
      </c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8.3333333333333315E-2</v>
      </c>
      <c r="AZ669" s="161"/>
      <c r="BA669" s="241">
        <v>312</v>
      </c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67">
        <v>2</v>
      </c>
      <c r="BI669" s="242"/>
      <c r="BJ669" s="365" t="s">
        <v>1943</v>
      </c>
      <c r="BK669" s="365" t="s">
        <v>1943</v>
      </c>
      <c r="BL669" s="183"/>
      <c r="BM669" s="15" t="s">
        <v>692</v>
      </c>
      <c r="BN669" s="178" t="s">
        <v>692</v>
      </c>
      <c r="BO669" s="164" t="s">
        <v>692</v>
      </c>
      <c r="BP669" s="243" t="s">
        <v>317</v>
      </c>
      <c r="BQ669" s="13" t="str">
        <f t="shared" si="59"/>
        <v>Aderente</v>
      </c>
      <c r="BR669" s="19">
        <f t="shared" si="60"/>
        <v>0.99999999999999978</v>
      </c>
      <c r="BS669" s="19">
        <f t="shared" si="61"/>
        <v>1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t="23.25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1944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1945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1946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>
        <v>0.29166666666666669</v>
      </c>
      <c r="AS672" s="264">
        <v>0</v>
      </c>
      <c r="AT672" s="264">
        <v>4.1666666666666664E-2</v>
      </c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4.1666666666666664E-2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67">
        <v>2</v>
      </c>
      <c r="BI672" s="242"/>
      <c r="BJ672" s="365" t="s">
        <v>1947</v>
      </c>
      <c r="BK672" s="365" t="s">
        <v>1947</v>
      </c>
      <c r="BL672" s="183"/>
      <c r="BM672" s="15"/>
      <c r="BN672" s="178"/>
      <c r="BO672" s="164"/>
      <c r="BP672" s="243" t="s">
        <v>317</v>
      </c>
      <c r="BQ672" s="13" t="str">
        <f t="shared" si="59"/>
        <v>Produção</v>
      </c>
      <c r="BR672" s="19">
        <f t="shared" si="60"/>
        <v>1</v>
      </c>
      <c r="BS672" s="19">
        <f t="shared" si="61"/>
        <v>0</v>
      </c>
      <c r="BT672" s="218" t="str">
        <f t="shared" si="62"/>
        <v/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 hidden="1">
      <c r="A674" s="166" t="str">
        <f>D674&amp;B674</f>
        <v>MOD ZEZ</v>
      </c>
      <c r="B674" s="167"/>
      <c r="C674" s="8" t="str">
        <f>IF(BS_CONTROLE[[#This Row],[DATA]]="","",WEEKNUM(BS_CONTROLE[[#This Row],[DATA]]))</f>
        <v/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 t="s">
        <v>317</v>
      </c>
      <c r="AS674" s="264">
        <v>0</v>
      </c>
      <c r="AT674" s="264">
        <v>0.99930555555555556</v>
      </c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0.99930555555555556</v>
      </c>
      <c r="AZ674" s="161"/>
      <c r="BA674" s="241">
        <v>1</v>
      </c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67">
        <v>2</v>
      </c>
      <c r="BI674" s="242"/>
      <c r="BJ674" s="365" t="s">
        <v>1912</v>
      </c>
      <c r="BK674" s="365" t="s">
        <v>1912</v>
      </c>
      <c r="BL674" s="183"/>
      <c r="BM674" s="15" t="s">
        <v>692</v>
      </c>
      <c r="BN674" s="178" t="s">
        <v>692</v>
      </c>
      <c r="BO674" s="164" t="s">
        <v>692</v>
      </c>
      <c r="BP674" s="243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1948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>
        <v>0.34513888888888888</v>
      </c>
      <c r="AS675" s="264">
        <v>0</v>
      </c>
      <c r="AT675" s="264">
        <v>4.1666666666666664E-2</v>
      </c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4.1666666666666664E-2</v>
      </c>
      <c r="AZ675" s="161"/>
      <c r="BA675" s="241">
        <v>1</v>
      </c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67">
        <v>2</v>
      </c>
      <c r="BI675" s="242"/>
      <c r="BJ675" s="365" t="s">
        <v>1949</v>
      </c>
      <c r="BK675" s="365" t="s">
        <v>1949</v>
      </c>
      <c r="BL675" s="183"/>
      <c r="BM675" s="15" t="s">
        <v>692</v>
      </c>
      <c r="BN675" s="178" t="s">
        <v>692</v>
      </c>
      <c r="BO675" s="164" t="s">
        <v>692</v>
      </c>
      <c r="BP675" s="243" t="s">
        <v>317</v>
      </c>
      <c r="BQ675" s="13" t="str">
        <f t="shared" si="59"/>
        <v>Aderente</v>
      </c>
      <c r="BR675" s="19">
        <f t="shared" si="60"/>
        <v>1</v>
      </c>
      <c r="BS675" s="19">
        <f t="shared" si="61"/>
        <v>1</v>
      </c>
      <c r="BT675" s="218" t="str">
        <f t="shared" si="62"/>
        <v>OKOK</v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t="23.25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1950</v>
      </c>
      <c r="W677" s="262" t="s">
        <v>1951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>
        <v>0.3972222222222222</v>
      </c>
      <c r="AS677" s="264">
        <v>0.40972222222222221</v>
      </c>
      <c r="AT677" s="264">
        <v>0.57638888888888884</v>
      </c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0.16666666666666663</v>
      </c>
      <c r="AZ677" s="161"/>
      <c r="BA677" s="241">
        <v>45</v>
      </c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67">
        <v>2</v>
      </c>
      <c r="BI677" s="242"/>
      <c r="BJ677" s="365" t="s">
        <v>1952</v>
      </c>
      <c r="BK677" s="365" t="s">
        <v>1953</v>
      </c>
      <c r="BL677" s="183"/>
      <c r="BM677" s="15" t="s">
        <v>692</v>
      </c>
      <c r="BN677" s="178" t="s">
        <v>692</v>
      </c>
      <c r="BO677" s="164" t="s">
        <v>692</v>
      </c>
      <c r="BP677" s="243" t="s">
        <v>317</v>
      </c>
      <c r="BQ677" s="13" t="str">
        <f t="shared" si="59"/>
        <v>Aderente</v>
      </c>
      <c r="BR677" s="19">
        <f t="shared" si="60"/>
        <v>0.99999999999999978</v>
      </c>
      <c r="BS677" s="19">
        <f t="shared" si="61"/>
        <v>1.5</v>
      </c>
      <c r="BT677" s="218" t="str">
        <f t="shared" si="62"/>
        <v>OKOK</v>
      </c>
    </row>
    <row r="678" spans="1:72" ht="23.25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1951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>
        <v>0.3972222222222222</v>
      </c>
      <c r="AS678" s="264">
        <v>0.40972222222222221</v>
      </c>
      <c r="AT678" s="264">
        <v>0.57638888888888884</v>
      </c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0.16666666666666663</v>
      </c>
      <c r="AZ678" s="161"/>
      <c r="BA678" s="241">
        <v>51</v>
      </c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67">
        <v>2</v>
      </c>
      <c r="BI678" s="242"/>
      <c r="BJ678" s="365" t="s">
        <v>1952</v>
      </c>
      <c r="BK678" s="365" t="s">
        <v>1954</v>
      </c>
      <c r="BL678" s="183"/>
      <c r="BM678" s="15" t="s">
        <v>692</v>
      </c>
      <c r="BN678" s="178" t="s">
        <v>692</v>
      </c>
      <c r="BO678" s="164" t="s">
        <v>692</v>
      </c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Aderente</v>
      </c>
      <c r="BR678" s="19">
        <f t="shared" ref="BR678:BR720" si="68">IF(OR(B678="",F678=""),"*",AY678/P678)</f>
        <v>0.99999999999999978</v>
      </c>
      <c r="BS678" s="19">
        <f t="shared" ref="BS678:BS720" si="69">IF(OR(B678="",F678=""),"*",BA678/Q678)</f>
        <v>1.7</v>
      </c>
      <c r="BT678" s="218" t="str">
        <f t="shared" ref="BT678:BT720" si="70">IF(BN678="","",SUBSTITUTE(BM678," ","")&amp;SUBSTITUTE(BN678," ",""))</f>
        <v>OKOK</v>
      </c>
    </row>
    <row r="679" spans="1:72" ht="23.25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1955</v>
      </c>
      <c r="W679" s="262" t="s">
        <v>1951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>
        <v>0.3972222222222222</v>
      </c>
      <c r="AS679" s="264">
        <v>0.40972222222222221</v>
      </c>
      <c r="AT679" s="264">
        <v>0.57638888888888884</v>
      </c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0.16666666666666663</v>
      </c>
      <c r="AZ679" s="161"/>
      <c r="BA679" s="241">
        <v>35</v>
      </c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67">
        <v>2</v>
      </c>
      <c r="BI679" s="242"/>
      <c r="BJ679" s="365" t="s">
        <v>1952</v>
      </c>
      <c r="BK679" s="365" t="s">
        <v>1956</v>
      </c>
      <c r="BL679" s="183"/>
      <c r="BM679" s="15" t="s">
        <v>692</v>
      </c>
      <c r="BN679" s="178" t="s">
        <v>692</v>
      </c>
      <c r="BO679" s="164" t="s">
        <v>692</v>
      </c>
      <c r="BP679" s="243" t="s">
        <v>317</v>
      </c>
      <c r="BQ679" s="13" t="str">
        <f t="shared" si="67"/>
        <v>Aderente</v>
      </c>
      <c r="BR679" s="19">
        <f t="shared" si="68"/>
        <v>0.99999999999999978</v>
      </c>
      <c r="BS679" s="19">
        <f t="shared" si="69"/>
        <v>1.1666666666666667</v>
      </c>
      <c r="BT679" s="218" t="str">
        <f t="shared" si="70"/>
        <v>OKOK</v>
      </c>
    </row>
    <row r="680" spans="1:72" ht="23.25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>
        <v>0.29097222222222224</v>
      </c>
      <c r="AS680" s="264">
        <v>0.41111111111111109</v>
      </c>
      <c r="AT680" s="264">
        <v>0.51527777777777772</v>
      </c>
      <c r="AU680" s="266">
        <v>0.59444444444444444</v>
      </c>
      <c r="AV680" s="266"/>
      <c r="AW680" s="266"/>
      <c r="AX680" s="240"/>
      <c r="AY680" s="181" t="str">
        <f>IF(D680="","*",IFERROR(IF(ISODD(COUNT(AS680:AX680)),"ERRO",SUM((AT680-AS680),(AV680-AU680),(AX680-AW680))),"ERRO"))</f>
        <v>ERRO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67">
        <v>2</v>
      </c>
      <c r="BI680" s="242"/>
      <c r="BJ680" s="365" t="s">
        <v>1957</v>
      </c>
      <c r="BK680" s="365" t="s">
        <v>1958</v>
      </c>
      <c r="BL680" s="183"/>
      <c r="BM680" s="15"/>
      <c r="BN680" s="178"/>
      <c r="BO680" s="164"/>
      <c r="BP680" s="243" t="s">
        <v>317</v>
      </c>
      <c r="BQ680" s="13" t="e">
        <f t="shared" si="67"/>
        <v>#VALUE!</v>
      </c>
      <c r="BR680" s="19" t="e">
        <f t="shared" si="68"/>
        <v>#VALUE!</v>
      </c>
      <c r="BS680" s="19">
        <f t="shared" si="69"/>
        <v>0</v>
      </c>
      <c r="BT680" s="218" t="str">
        <f t="shared" si="70"/>
        <v/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1959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>
        <v>0</v>
      </c>
      <c r="AS681" s="264">
        <v>0</v>
      </c>
      <c r="AT681" s="264">
        <v>0</v>
      </c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>
        <v>0</v>
      </c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67">
        <v>0</v>
      </c>
      <c r="BI681" s="242"/>
      <c r="BJ681" s="365" t="s">
        <v>1960</v>
      </c>
      <c r="BK681" s="365" t="s">
        <v>1960</v>
      </c>
      <c r="BL681" s="183"/>
      <c r="BM681" s="15" t="s">
        <v>683</v>
      </c>
      <c r="BN681" s="178" t="s">
        <v>704</v>
      </c>
      <c r="BO681" s="164" t="s">
        <v>771</v>
      </c>
      <c r="BP681" s="243" t="s">
        <v>1961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>MecânicaLocomotiva</v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81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70" operator="equal">
      <formula>"OPORTUNIDADE"</formula>
    </cfRule>
  </conditionalFormatting>
  <conditionalFormatting sqref="AZ6:AZ523">
    <cfRule type="expression" dxfId="300" priority="18765">
      <formula>$BU6=1</formula>
    </cfRule>
  </conditionalFormatting>
  <conditionalFormatting sqref="BQ6:BQ800">
    <cfRule type="cellIs" dxfId="299" priority="18776" operator="equal">
      <formula>"Produção e Intervalo"</formula>
    </cfRule>
    <cfRule type="cellIs" dxfId="298" priority="18777" operator="equal">
      <formula>"Aderente"</formula>
    </cfRule>
    <cfRule type="cellIs" dxfId="297" priority="18778" operator="equal">
      <formula>"Intervalo"</formula>
    </cfRule>
    <cfRule type="cellIs" dxfId="296" priority="18779" operator="equal">
      <formula>"Produção"</formula>
    </cfRule>
    <cfRule type="cellIs" dxfId="295" priority="18780" operator="equal">
      <formula>"ERRO"</formula>
    </cfRule>
  </conditionalFormatting>
  <conditionalFormatting sqref="BR6:BS801">
    <cfRule type="cellIs" dxfId="294" priority="18758" operator="equal">
      <formula>"*"</formula>
    </cfRule>
    <cfRule type="cellIs" dxfId="293" priority="18759" operator="greaterThanOrEqual">
      <formula>1</formula>
    </cfRule>
    <cfRule type="cellIs" dxfId="292" priority="18760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706" operator="equal">
      <formula>"NÃO"</formula>
    </cfRule>
    <cfRule type="cellIs" dxfId="290" priority="18707" operator="equal">
      <formula>"SIM"</formula>
    </cfRule>
  </conditionalFormatting>
  <conditionalFormatting sqref="X478 X480 X483 X488:X489 X499 X506 X511:X512 X517 X520:X521">
    <cfRule type="cellIs" dxfId="289" priority="18705" operator="equal">
      <formula>"OPORTUNIDADE"</formula>
    </cfRule>
  </conditionalFormatting>
  <conditionalFormatting sqref="Z476:Z480 Z487:Z489 Z483:Z484 Z492 Z496:Z499 Z517 Z519:Z523 Z501:Z515">
    <cfRule type="cellIs" dxfId="288" priority="18703" operator="equal">
      <formula>"NÃO"</formula>
    </cfRule>
    <cfRule type="cellIs" dxfId="287" priority="18704" operator="equal">
      <formula>"SIM"</formula>
    </cfRule>
  </conditionalFormatting>
  <conditionalFormatting sqref="Z476:Z480 Z487:Z489 Z483:Z484 Z492 Z496:Z499 Z517 Z519:Z523 Z501:Z515">
    <cfRule type="cellIs" dxfId="286" priority="18702" operator="equal">
      <formula>"OPORTUNIDADE"</formula>
    </cfRule>
  </conditionalFormatting>
  <conditionalFormatting sqref="Y1048576">
    <cfRule type="cellIs" dxfId="285" priority="18587" operator="equal">
      <formula>"OPORTUNIDADE"</formula>
    </cfRule>
  </conditionalFormatting>
  <conditionalFormatting sqref="Y1048576">
    <cfRule type="cellIs" dxfId="284" priority="18585" operator="equal">
      <formula>"NÃO"</formula>
    </cfRule>
    <cfRule type="cellIs" dxfId="283" priority="18586" operator="equal">
      <formula>"SIM"</formula>
    </cfRule>
  </conditionalFormatting>
  <conditionalFormatting sqref="Z524:Z549">
    <cfRule type="cellIs" dxfId="282" priority="18322" operator="equal">
      <formula>"OPORTUNIDADE"</formula>
    </cfRule>
  </conditionalFormatting>
  <conditionalFormatting sqref="Z524:Z549">
    <cfRule type="cellIs" dxfId="281" priority="18320" operator="equal">
      <formula>"NÃO"</formula>
    </cfRule>
    <cfRule type="cellIs" dxfId="280" priority="18321" operator="equal">
      <formula>"SIM"</formula>
    </cfRule>
  </conditionalFormatting>
  <conditionalFormatting sqref="Z550">
    <cfRule type="cellIs" dxfId="279" priority="18305" operator="equal">
      <formula>"NÃO"</formula>
    </cfRule>
    <cfRule type="cellIs" dxfId="278" priority="18306" operator="equal">
      <formula>"SIM"</formula>
    </cfRule>
  </conditionalFormatting>
  <conditionalFormatting sqref="Z550">
    <cfRule type="cellIs" dxfId="277" priority="18304" operator="equal">
      <formula>"OPORTUNIDADE"</formula>
    </cfRule>
  </conditionalFormatting>
  <conditionalFormatting sqref="BI550">
    <cfRule type="iconSet" priority="183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31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24">
      <formula>$BU493=1</formula>
    </cfRule>
  </conditionalFormatting>
  <conditionalFormatting sqref="AZ526:AZ550">
    <cfRule type="expression" dxfId="275" priority="19084">
      <formula>$BU498=1</formula>
    </cfRule>
  </conditionalFormatting>
  <conditionalFormatting sqref="BI524:BI549">
    <cfRule type="iconSet" priority="19085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87">
      <iconSet showValue="0">
        <cfvo type="percent" val="0"/>
        <cfvo type="num" val="1"/>
        <cfvo type="num" val="1" gte="0"/>
      </iconSet>
    </cfRule>
    <cfRule type="iconSet" priority="1908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9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57" operator="equal">
      <formula>"OPORTUNIDADE"</formula>
    </cfRule>
  </conditionalFormatting>
  <conditionalFormatting sqref="Y158">
    <cfRule type="cellIs" dxfId="273" priority="355" operator="equal">
      <formula>"NÃO"</formula>
    </cfRule>
    <cfRule type="cellIs" dxfId="272" priority="356" operator="equal">
      <formula>"SIM"</formula>
    </cfRule>
  </conditionalFormatting>
  <conditionalFormatting sqref="BI6:BI523">
    <cfRule type="iconSet" priority="19155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57">
      <iconSet showValue="0">
        <cfvo type="percent" val="0"/>
        <cfvo type="num" val="1"/>
        <cfvo type="num" val="1" gte="0"/>
      </iconSet>
    </cfRule>
    <cfRule type="iconSet" priority="1915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31" operator="equal">
      <formula>"OPORTUNIDADE"</formula>
    </cfRule>
  </conditionalFormatting>
  <conditionalFormatting sqref="Y560">
    <cfRule type="cellIs" dxfId="270" priority="229" operator="equal">
      <formula>"NÃO"</formula>
    </cfRule>
    <cfRule type="cellIs" dxfId="269" priority="230" operator="equal">
      <formula>"SIM"</formula>
    </cfRule>
  </conditionalFormatting>
  <conditionalFormatting sqref="Y561:Y564">
    <cfRule type="cellIs" dxfId="268" priority="225" operator="equal">
      <formula>"OPORTUNIDADE"</formula>
    </cfRule>
  </conditionalFormatting>
  <conditionalFormatting sqref="Y561:Y564">
    <cfRule type="cellIs" dxfId="267" priority="223" operator="equal">
      <formula>"NÃO"</formula>
    </cfRule>
    <cfRule type="cellIs" dxfId="266" priority="224" operator="equal">
      <formula>"SIM"</formula>
    </cfRule>
  </conditionalFormatting>
  <conditionalFormatting sqref="Y567:Y569">
    <cfRule type="cellIs" dxfId="265" priority="222" operator="equal">
      <formula>"OPORTUNIDADE"</formula>
    </cfRule>
  </conditionalFormatting>
  <conditionalFormatting sqref="Y567:Y569">
    <cfRule type="cellIs" dxfId="264" priority="220" operator="equal">
      <formula>"NÃO"</formula>
    </cfRule>
    <cfRule type="cellIs" dxfId="263" priority="221" operator="equal">
      <formula>"SIM"</formula>
    </cfRule>
  </conditionalFormatting>
  <conditionalFormatting sqref="Y567:Y569">
    <cfRule type="cellIs" dxfId="262" priority="219" operator="equal">
      <formula>"OPORTUNIDADE"</formula>
    </cfRule>
  </conditionalFormatting>
  <conditionalFormatting sqref="Y567:Y569">
    <cfRule type="cellIs" dxfId="261" priority="217" operator="equal">
      <formula>"NÃO"</formula>
    </cfRule>
    <cfRule type="cellIs" dxfId="260" priority="218" operator="equal">
      <formula>"SIM"</formula>
    </cfRule>
  </conditionalFormatting>
  <conditionalFormatting sqref="BK5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211" operator="equal">
      <formula>"OPORTUNIDADE"</formula>
    </cfRule>
  </conditionalFormatting>
  <conditionalFormatting sqref="Y572">
    <cfRule type="cellIs" dxfId="258" priority="209" operator="equal">
      <formula>"NÃO"</formula>
    </cfRule>
    <cfRule type="cellIs" dxfId="257" priority="210" operator="equal">
      <formula>"SIM"</formula>
    </cfRule>
  </conditionalFormatting>
  <conditionalFormatting sqref="Y572">
    <cfRule type="cellIs" dxfId="256" priority="208" operator="equal">
      <formula>"OPORTUNIDADE"</formula>
    </cfRule>
  </conditionalFormatting>
  <conditionalFormatting sqref="Y572">
    <cfRule type="cellIs" dxfId="255" priority="206" operator="equal">
      <formula>"NÃO"</formula>
    </cfRule>
    <cfRule type="cellIs" dxfId="254" priority="207" operator="equal">
      <formula>"SIM"</formula>
    </cfRule>
  </conditionalFormatting>
  <conditionalFormatting sqref="Y573">
    <cfRule type="cellIs" dxfId="253" priority="205" operator="equal">
      <formula>"OPORTUNIDADE"</formula>
    </cfRule>
  </conditionalFormatting>
  <conditionalFormatting sqref="Y573">
    <cfRule type="cellIs" dxfId="252" priority="203" operator="equal">
      <formula>"NÃO"</formula>
    </cfRule>
    <cfRule type="cellIs" dxfId="251" priority="204" operator="equal">
      <formula>"SIM"</formula>
    </cfRule>
  </conditionalFormatting>
  <conditionalFormatting sqref="Y573">
    <cfRule type="cellIs" dxfId="250" priority="202" operator="equal">
      <formula>"OPORTUNIDADE"</formula>
    </cfRule>
  </conditionalFormatting>
  <conditionalFormatting sqref="Y573">
    <cfRule type="cellIs" dxfId="249" priority="200" operator="equal">
      <formula>"NÃO"</formula>
    </cfRule>
    <cfRule type="cellIs" dxfId="248" priority="201" operator="equal">
      <formula>"SIM"</formula>
    </cfRule>
  </conditionalFormatting>
  <conditionalFormatting sqref="Y574">
    <cfRule type="cellIs" dxfId="247" priority="199" operator="equal">
      <formula>"OPORTUNIDADE"</formula>
    </cfRule>
  </conditionalFormatting>
  <conditionalFormatting sqref="Y574">
    <cfRule type="cellIs" dxfId="246" priority="197" operator="equal">
      <formula>"NÃO"</formula>
    </cfRule>
    <cfRule type="cellIs" dxfId="245" priority="198" operator="equal">
      <formula>"SIM"</formula>
    </cfRule>
  </conditionalFormatting>
  <conditionalFormatting sqref="Y574">
    <cfRule type="cellIs" dxfId="244" priority="196" operator="equal">
      <formula>"OPORTUNIDADE"</formula>
    </cfRule>
  </conditionalFormatting>
  <conditionalFormatting sqref="Y574">
    <cfRule type="cellIs" dxfId="243" priority="194" operator="equal">
      <formula>"NÃO"</formula>
    </cfRule>
    <cfRule type="cellIs" dxfId="242" priority="195" operator="equal">
      <formula>"SIM"</formula>
    </cfRule>
  </conditionalFormatting>
  <conditionalFormatting sqref="Y575">
    <cfRule type="cellIs" dxfId="241" priority="193" operator="equal">
      <formula>"OPORTUNIDADE"</formula>
    </cfRule>
  </conditionalFormatting>
  <conditionalFormatting sqref="Y575">
    <cfRule type="cellIs" dxfId="240" priority="191" operator="equal">
      <formula>"NÃO"</formula>
    </cfRule>
    <cfRule type="cellIs" dxfId="239" priority="192" operator="equal">
      <formula>"SIM"</formula>
    </cfRule>
  </conditionalFormatting>
  <conditionalFormatting sqref="Y575">
    <cfRule type="cellIs" dxfId="238" priority="190" operator="equal">
      <formula>"OPORTUNIDADE"</formula>
    </cfRule>
  </conditionalFormatting>
  <conditionalFormatting sqref="Y575">
    <cfRule type="cellIs" dxfId="237" priority="188" operator="equal">
      <formula>"NÃO"</formula>
    </cfRule>
    <cfRule type="cellIs" dxfId="236" priority="189" operator="equal">
      <formula>"SIM"</formula>
    </cfRule>
  </conditionalFormatting>
  <conditionalFormatting sqref="Y577">
    <cfRule type="cellIs" dxfId="235" priority="187" operator="equal">
      <formula>"OPORTUNIDADE"</formula>
    </cfRule>
  </conditionalFormatting>
  <conditionalFormatting sqref="Y577">
    <cfRule type="cellIs" dxfId="234" priority="185" operator="equal">
      <formula>"NÃO"</formula>
    </cfRule>
    <cfRule type="cellIs" dxfId="233" priority="186" operator="equal">
      <formula>"SIM"</formula>
    </cfRule>
  </conditionalFormatting>
  <conditionalFormatting sqref="Y577">
    <cfRule type="cellIs" dxfId="232" priority="184" operator="equal">
      <formula>"OPORTUNIDADE"</formula>
    </cfRule>
  </conditionalFormatting>
  <conditionalFormatting sqref="Y577">
    <cfRule type="cellIs" dxfId="231" priority="182" operator="equal">
      <formula>"NÃO"</formula>
    </cfRule>
    <cfRule type="cellIs" dxfId="230" priority="183" operator="equal">
      <formula>"SIM"</formula>
    </cfRule>
  </conditionalFormatting>
  <conditionalFormatting sqref="Y579">
    <cfRule type="cellIs" dxfId="229" priority="181" operator="equal">
      <formula>"OPORTUNIDADE"</formula>
    </cfRule>
  </conditionalFormatting>
  <conditionalFormatting sqref="Y579">
    <cfRule type="cellIs" dxfId="228" priority="179" operator="equal">
      <formula>"NÃO"</formula>
    </cfRule>
    <cfRule type="cellIs" dxfId="227" priority="180" operator="equal">
      <formula>"SIM"</formula>
    </cfRule>
  </conditionalFormatting>
  <conditionalFormatting sqref="Y579">
    <cfRule type="cellIs" dxfId="226" priority="178" operator="equal">
      <formula>"OPORTUNIDADE"</formula>
    </cfRule>
  </conditionalFormatting>
  <conditionalFormatting sqref="Y579">
    <cfRule type="cellIs" dxfId="225" priority="176" operator="equal">
      <formula>"NÃO"</formula>
    </cfRule>
    <cfRule type="cellIs" dxfId="224" priority="177" operator="equal">
      <formula>"SIM"</formula>
    </cfRule>
  </conditionalFormatting>
  <conditionalFormatting sqref="Y580">
    <cfRule type="cellIs" dxfId="223" priority="175" operator="equal">
      <formula>"OPORTUNIDADE"</formula>
    </cfRule>
  </conditionalFormatting>
  <conditionalFormatting sqref="Y580">
    <cfRule type="cellIs" dxfId="222" priority="173" operator="equal">
      <formula>"NÃO"</formula>
    </cfRule>
    <cfRule type="cellIs" dxfId="221" priority="174" operator="equal">
      <formula>"SIM"</formula>
    </cfRule>
  </conditionalFormatting>
  <conditionalFormatting sqref="Y580">
    <cfRule type="cellIs" dxfId="220" priority="172" operator="equal">
      <formula>"OPORTUNIDADE"</formula>
    </cfRule>
  </conditionalFormatting>
  <conditionalFormatting sqref="Y580">
    <cfRule type="cellIs" dxfId="219" priority="170" operator="equal">
      <formula>"NÃO"</formula>
    </cfRule>
    <cfRule type="cellIs" dxfId="218" priority="171" operator="equal">
      <formula>"SIM"</formula>
    </cfRule>
  </conditionalFormatting>
  <conditionalFormatting sqref="Y581">
    <cfRule type="cellIs" dxfId="217" priority="169" operator="equal">
      <formula>"OPORTUNIDADE"</formula>
    </cfRule>
  </conditionalFormatting>
  <conditionalFormatting sqref="Y581">
    <cfRule type="cellIs" dxfId="216" priority="167" operator="equal">
      <formula>"NÃO"</formula>
    </cfRule>
    <cfRule type="cellIs" dxfId="215" priority="168" operator="equal">
      <formula>"SIM"</formula>
    </cfRule>
  </conditionalFormatting>
  <conditionalFormatting sqref="Y581">
    <cfRule type="cellIs" dxfId="214" priority="166" operator="equal">
      <formula>"OPORTUNIDADE"</formula>
    </cfRule>
  </conditionalFormatting>
  <conditionalFormatting sqref="Y581">
    <cfRule type="cellIs" dxfId="213" priority="164" operator="equal">
      <formula>"NÃO"</formula>
    </cfRule>
    <cfRule type="cellIs" dxfId="212" priority="165" operator="equal">
      <formula>"SIM"</formula>
    </cfRule>
  </conditionalFormatting>
  <conditionalFormatting sqref="Y582">
    <cfRule type="cellIs" dxfId="211" priority="163" operator="equal">
      <formula>"OPORTUNIDADE"</formula>
    </cfRule>
  </conditionalFormatting>
  <conditionalFormatting sqref="Y582">
    <cfRule type="cellIs" dxfId="210" priority="161" operator="equal">
      <formula>"NÃO"</formula>
    </cfRule>
    <cfRule type="cellIs" dxfId="209" priority="162" operator="equal">
      <formula>"SIM"</formula>
    </cfRule>
  </conditionalFormatting>
  <conditionalFormatting sqref="Y582">
    <cfRule type="cellIs" dxfId="208" priority="160" operator="equal">
      <formula>"OPORTUNIDADE"</formula>
    </cfRule>
  </conditionalFormatting>
  <conditionalFormatting sqref="Y582">
    <cfRule type="cellIs" dxfId="207" priority="158" operator="equal">
      <formula>"NÃO"</formula>
    </cfRule>
    <cfRule type="cellIs" dxfId="206" priority="159" operator="equal">
      <formula>"SIM"</formula>
    </cfRule>
  </conditionalFormatting>
  <conditionalFormatting sqref="Y584">
    <cfRule type="cellIs" dxfId="205" priority="157" operator="equal">
      <formula>"OPORTUNIDADE"</formula>
    </cfRule>
  </conditionalFormatting>
  <conditionalFormatting sqref="Y584">
    <cfRule type="cellIs" dxfId="204" priority="155" operator="equal">
      <formula>"NÃO"</formula>
    </cfRule>
    <cfRule type="cellIs" dxfId="203" priority="156" operator="equal">
      <formula>"SIM"</formula>
    </cfRule>
  </conditionalFormatting>
  <conditionalFormatting sqref="Y584">
    <cfRule type="cellIs" dxfId="202" priority="154" operator="equal">
      <formula>"OPORTUNIDADE"</formula>
    </cfRule>
  </conditionalFormatting>
  <conditionalFormatting sqref="Y584">
    <cfRule type="cellIs" dxfId="201" priority="152" operator="equal">
      <formula>"NÃO"</formula>
    </cfRule>
    <cfRule type="cellIs" dxfId="200" priority="153" operator="equal">
      <formula>"SIM"</formula>
    </cfRule>
  </conditionalFormatting>
  <conditionalFormatting sqref="Y585">
    <cfRule type="cellIs" dxfId="199" priority="151" operator="equal">
      <formula>"OPORTUNIDADE"</formula>
    </cfRule>
  </conditionalFormatting>
  <conditionalFormatting sqref="Y585">
    <cfRule type="cellIs" dxfId="198" priority="149" operator="equal">
      <formula>"NÃO"</formula>
    </cfRule>
    <cfRule type="cellIs" dxfId="197" priority="150" operator="equal">
      <formula>"SIM"</formula>
    </cfRule>
  </conditionalFormatting>
  <conditionalFormatting sqref="Y585">
    <cfRule type="cellIs" dxfId="196" priority="148" operator="equal">
      <formula>"OPORTUNIDADE"</formula>
    </cfRule>
  </conditionalFormatting>
  <conditionalFormatting sqref="Y585">
    <cfRule type="cellIs" dxfId="195" priority="146" operator="equal">
      <formula>"NÃO"</formula>
    </cfRule>
    <cfRule type="cellIs" dxfId="194" priority="147" operator="equal">
      <formula>"SIM"</formula>
    </cfRule>
  </conditionalFormatting>
  <conditionalFormatting sqref="Y586">
    <cfRule type="cellIs" dxfId="193" priority="145" operator="equal">
      <formula>"OPORTUNIDADE"</formula>
    </cfRule>
  </conditionalFormatting>
  <conditionalFormatting sqref="Y586">
    <cfRule type="cellIs" dxfId="192" priority="143" operator="equal">
      <formula>"NÃO"</formula>
    </cfRule>
    <cfRule type="cellIs" dxfId="191" priority="144" operator="equal">
      <formula>"SIM"</formula>
    </cfRule>
  </conditionalFormatting>
  <conditionalFormatting sqref="Y586">
    <cfRule type="cellIs" dxfId="190" priority="142" operator="equal">
      <formula>"OPORTUNIDADE"</formula>
    </cfRule>
  </conditionalFormatting>
  <conditionalFormatting sqref="Y586">
    <cfRule type="cellIs" dxfId="189" priority="140" operator="equal">
      <formula>"NÃO"</formula>
    </cfRule>
    <cfRule type="cellIs" dxfId="188" priority="141" operator="equal">
      <formula>"SIM"</formula>
    </cfRule>
  </conditionalFormatting>
  <conditionalFormatting sqref="Y587">
    <cfRule type="cellIs" dxfId="187" priority="139" operator="equal">
      <formula>"OPORTUNIDADE"</formula>
    </cfRule>
  </conditionalFormatting>
  <conditionalFormatting sqref="Y587">
    <cfRule type="cellIs" dxfId="186" priority="137" operator="equal">
      <formula>"NÃO"</formula>
    </cfRule>
    <cfRule type="cellIs" dxfId="185" priority="138" operator="equal">
      <formula>"SIM"</formula>
    </cfRule>
  </conditionalFormatting>
  <conditionalFormatting sqref="Y587">
    <cfRule type="cellIs" dxfId="184" priority="136" operator="equal">
      <formula>"OPORTUNIDADE"</formula>
    </cfRule>
  </conditionalFormatting>
  <conditionalFormatting sqref="Y587">
    <cfRule type="cellIs" dxfId="183" priority="134" operator="equal">
      <formula>"NÃO"</formula>
    </cfRule>
    <cfRule type="cellIs" dxfId="182" priority="135" operator="equal">
      <formula>"SIM"</formula>
    </cfRule>
  </conditionalFormatting>
  <conditionalFormatting sqref="Y588">
    <cfRule type="cellIs" dxfId="181" priority="133" operator="equal">
      <formula>"OPORTUNIDADE"</formula>
    </cfRule>
  </conditionalFormatting>
  <conditionalFormatting sqref="Y588">
    <cfRule type="cellIs" dxfId="180" priority="131" operator="equal">
      <formula>"NÃO"</formula>
    </cfRule>
    <cfRule type="cellIs" dxfId="179" priority="132" operator="equal">
      <formula>"SIM"</formula>
    </cfRule>
  </conditionalFormatting>
  <conditionalFormatting sqref="Y588">
    <cfRule type="cellIs" dxfId="178" priority="130" operator="equal">
      <formula>"OPORTUNIDADE"</formula>
    </cfRule>
  </conditionalFormatting>
  <conditionalFormatting sqref="Y588">
    <cfRule type="cellIs" dxfId="177" priority="128" operator="equal">
      <formula>"NÃO"</formula>
    </cfRule>
    <cfRule type="cellIs" dxfId="176" priority="129" operator="equal">
      <formula>"SIM"</formula>
    </cfRule>
  </conditionalFormatting>
  <conditionalFormatting sqref="Y589">
    <cfRule type="cellIs" dxfId="175" priority="127" operator="equal">
      <formula>"OPORTUNIDADE"</formula>
    </cfRule>
  </conditionalFormatting>
  <conditionalFormatting sqref="Y589">
    <cfRule type="cellIs" dxfId="174" priority="125" operator="equal">
      <formula>"NÃO"</formula>
    </cfRule>
    <cfRule type="cellIs" dxfId="173" priority="126" operator="equal">
      <formula>"SIM"</formula>
    </cfRule>
  </conditionalFormatting>
  <conditionalFormatting sqref="Y589">
    <cfRule type="cellIs" dxfId="172" priority="124" operator="equal">
      <formula>"OPORTUNIDADE"</formula>
    </cfRule>
  </conditionalFormatting>
  <conditionalFormatting sqref="Y589">
    <cfRule type="cellIs" dxfId="171" priority="122" operator="equal">
      <formula>"NÃO"</formula>
    </cfRule>
    <cfRule type="cellIs" dxfId="170" priority="123" operator="equal">
      <formula>"SIM"</formula>
    </cfRule>
  </conditionalFormatting>
  <conditionalFormatting sqref="BR602:BS800">
    <cfRule type="cellIs" dxfId="169" priority="116" operator="equal">
      <formula>"*"</formula>
    </cfRule>
    <cfRule type="cellIs" dxfId="168" priority="117" operator="greaterThanOrEqual">
      <formula>1</formula>
    </cfRule>
    <cfRule type="cellIs" dxfId="167" priority="118" operator="lessThan">
      <formula>1</formula>
    </cfRule>
  </conditionalFormatting>
  <conditionalFormatting sqref="BO6:BO208 BO528:BO537 BO210:BO526 BO539:BO587 BO589:BO800">
    <cfRule type="iconSet" priority="19199">
      <iconSet showValue="0">
        <cfvo type="percent" val="0"/>
        <cfvo type="num" val="1"/>
        <cfvo type="num" val="1" gte="0"/>
      </iconSet>
    </cfRule>
  </conditionalFormatting>
  <conditionalFormatting sqref="BJ6:BJ13 BJ30:BJ660 BJ662:BJ800">
    <cfRule type="iconSet" priority="1920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659 BK639:BK640 BK651 BK676 BK682:BK800 BK662 BK673 BK670:BK671">
    <cfRule type="iconSet" priority="1920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47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113" operator="equal">
      <formula>"*"</formula>
    </cfRule>
    <cfRule type="cellIs" dxfId="165" priority="114" operator="greaterThanOrEqual">
      <formula>1</formula>
    </cfRule>
    <cfRule type="cellIs" dxfId="164" priority="115" operator="lessThan">
      <formula>1</formula>
    </cfRule>
  </conditionalFormatting>
  <conditionalFormatting sqref="Y592:Y612">
    <cfRule type="cellIs" dxfId="163" priority="112" operator="equal">
      <formula>"OPORTUNIDADE"</formula>
    </cfRule>
  </conditionalFormatting>
  <conditionalFormatting sqref="Y592:Y612">
    <cfRule type="cellIs" dxfId="162" priority="110" operator="equal">
      <formula>"NÃO"</formula>
    </cfRule>
    <cfRule type="cellIs" dxfId="161" priority="111" operator="equal">
      <formula>"SIM"</formula>
    </cfRule>
  </conditionalFormatting>
  <conditionalFormatting sqref="Y592:Y612">
    <cfRule type="cellIs" dxfId="160" priority="109" operator="equal">
      <formula>"OPORTUNIDADE"</formula>
    </cfRule>
  </conditionalFormatting>
  <conditionalFormatting sqref="Y592:Y612">
    <cfRule type="cellIs" dxfId="159" priority="107" operator="equal">
      <formula>"NÃO"</formula>
    </cfRule>
    <cfRule type="cellIs" dxfId="158" priority="108" operator="equal">
      <formula>"SIM"</formula>
    </cfRule>
  </conditionalFormatting>
  <conditionalFormatting sqref="BK59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80" operator="equal">
      <formula>"OPORTUNIDADE"</formula>
    </cfRule>
  </conditionalFormatting>
  <conditionalFormatting sqref="Y637:Y640 Y642:Y654 Y656">
    <cfRule type="cellIs" dxfId="156" priority="78" operator="equal">
      <formula>"NÃO"</formula>
    </cfRule>
    <cfRule type="cellIs" dxfId="155" priority="79" operator="equal">
      <formula>"SIM"</formula>
    </cfRule>
  </conditionalFormatting>
  <conditionalFormatting sqref="Y641">
    <cfRule type="cellIs" dxfId="154" priority="77" operator="equal">
      <formula>"OPORTUNIDADE"</formula>
    </cfRule>
  </conditionalFormatting>
  <conditionalFormatting sqref="Y641">
    <cfRule type="cellIs" dxfId="153" priority="75" operator="equal">
      <formula>"NÃO"</formula>
    </cfRule>
    <cfRule type="cellIs" dxfId="152" priority="76" operator="equal">
      <formula>"SIM"</formula>
    </cfRule>
  </conditionalFormatting>
  <conditionalFormatting sqref="Y641">
    <cfRule type="cellIs" dxfId="151" priority="74" operator="equal">
      <formula>"OPORTUNIDADE"</formula>
    </cfRule>
  </conditionalFormatting>
  <conditionalFormatting sqref="Y641">
    <cfRule type="cellIs" dxfId="150" priority="72" operator="equal">
      <formula>"NÃO"</formula>
    </cfRule>
    <cfRule type="cellIs" dxfId="149" priority="73" operator="equal">
      <formula>"SIM"</formula>
    </cfRule>
  </conditionalFormatting>
  <conditionalFormatting sqref="Y655">
    <cfRule type="cellIs" dxfId="148" priority="71" operator="equal">
      <formula>"OPORTUNIDADE"</formula>
    </cfRule>
  </conditionalFormatting>
  <conditionalFormatting sqref="Y655">
    <cfRule type="cellIs" dxfId="147" priority="69" operator="equal">
      <formula>"NÃO"</formula>
    </cfRule>
    <cfRule type="cellIs" dxfId="146" priority="70" operator="equal">
      <formula>"SIM"</formula>
    </cfRule>
  </conditionalFormatting>
  <conditionalFormatting sqref="Y655">
    <cfRule type="cellIs" dxfId="145" priority="68" operator="equal">
      <formula>"OPORTUNIDADE"</formula>
    </cfRule>
  </conditionalFormatting>
  <conditionalFormatting sqref="Y655">
    <cfRule type="cellIs" dxfId="144" priority="66" operator="equal">
      <formula>"NÃO"</formula>
    </cfRule>
    <cfRule type="cellIs" dxfId="143" priority="67" operator="equal">
      <formula>"SIM"</formula>
    </cfRule>
  </conditionalFormatting>
  <conditionalFormatting sqref="Y657">
    <cfRule type="cellIs" dxfId="142" priority="65" operator="equal">
      <formula>"OPORTUNIDADE"</formula>
    </cfRule>
  </conditionalFormatting>
  <conditionalFormatting sqref="Y657">
    <cfRule type="cellIs" dxfId="141" priority="63" operator="equal">
      <formula>"NÃO"</formula>
    </cfRule>
    <cfRule type="cellIs" dxfId="140" priority="64" operator="equal">
      <formula>"SIM"</formula>
    </cfRule>
  </conditionalFormatting>
  <conditionalFormatting sqref="Y657">
    <cfRule type="cellIs" dxfId="139" priority="62" operator="equal">
      <formula>"OPORTUNIDADE"</formula>
    </cfRule>
  </conditionalFormatting>
  <conditionalFormatting sqref="Y657">
    <cfRule type="cellIs" dxfId="138" priority="60" operator="equal">
      <formula>"NÃO"</formula>
    </cfRule>
    <cfRule type="cellIs" dxfId="137" priority="61" operator="equal">
      <formula>"SIM"</formula>
    </cfRule>
  </conditionalFormatting>
  <conditionalFormatting sqref="BK6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41" operator="equal">
      <formula>"OPORTUNIDADE"</formula>
    </cfRule>
  </conditionalFormatting>
  <conditionalFormatting sqref="Y660:Y667">
    <cfRule type="cellIs" dxfId="135" priority="39" operator="equal">
      <formula>"NÃO"</formula>
    </cfRule>
    <cfRule type="cellIs" dxfId="134" priority="40" operator="equal">
      <formula>"SIM"</formula>
    </cfRule>
  </conditionalFormatting>
  <conditionalFormatting sqref="Y672 Y668:Y669">
    <cfRule type="cellIs" dxfId="133" priority="35" operator="equal">
      <formula>"OPORTUNIDADE"</formula>
    </cfRule>
  </conditionalFormatting>
  <conditionalFormatting sqref="Y672 Y668:Y669">
    <cfRule type="cellIs" dxfId="132" priority="33" operator="equal">
      <formula>"NÃO"</formula>
    </cfRule>
    <cfRule type="cellIs" dxfId="131" priority="34" operator="equal">
      <formula>"SIM"</formula>
    </cfRule>
  </conditionalFormatting>
  <conditionalFormatting sqref="Y674:Y675">
    <cfRule type="cellIs" dxfId="130" priority="32" operator="equal">
      <formula>"OPORTUNIDADE"</formula>
    </cfRule>
  </conditionalFormatting>
  <conditionalFormatting sqref="Y674:Y675">
    <cfRule type="cellIs" dxfId="129" priority="30" operator="equal">
      <formula>"NÃO"</formula>
    </cfRule>
    <cfRule type="cellIs" dxfId="128" priority="31" operator="equal">
      <formula>"SIM"</formula>
    </cfRule>
  </conditionalFormatting>
  <conditionalFormatting sqref="Y677">
    <cfRule type="cellIs" dxfId="127" priority="29" operator="equal">
      <formula>"OPORTUNIDADE"</formula>
    </cfRule>
  </conditionalFormatting>
  <conditionalFormatting sqref="Y677">
    <cfRule type="cellIs" dxfId="126" priority="27" operator="equal">
      <formula>"NÃO"</formula>
    </cfRule>
    <cfRule type="cellIs" dxfId="125" priority="28" operator="equal">
      <formula>"SIM"</formula>
    </cfRule>
  </conditionalFormatting>
  <conditionalFormatting sqref="Y678">
    <cfRule type="cellIs" dxfId="124" priority="26" operator="equal">
      <formula>"OPORTUNIDADE"</formula>
    </cfRule>
  </conditionalFormatting>
  <conditionalFormatting sqref="Y678">
    <cfRule type="cellIs" dxfId="123" priority="24" operator="equal">
      <formula>"NÃO"</formula>
    </cfRule>
    <cfRule type="cellIs" dxfId="122" priority="25" operator="equal">
      <formula>"SIM"</formula>
    </cfRule>
  </conditionalFormatting>
  <conditionalFormatting sqref="Y679">
    <cfRule type="cellIs" dxfId="121" priority="23" operator="equal">
      <formula>"OPORTUNIDADE"</formula>
    </cfRule>
  </conditionalFormatting>
  <conditionalFormatting sqref="Y679">
    <cfRule type="cellIs" dxfId="120" priority="21" operator="equal">
      <formula>"NÃO"</formula>
    </cfRule>
    <cfRule type="cellIs" dxfId="119" priority="22" operator="equal">
      <formula>"SIM"</formula>
    </cfRule>
  </conditionalFormatting>
  <conditionalFormatting sqref="Y680:Y681">
    <cfRule type="cellIs" dxfId="118" priority="20" operator="equal">
      <formula>"OPORTUNIDADE"</formula>
    </cfRule>
  </conditionalFormatting>
  <conditionalFormatting sqref="Y680:Y681">
    <cfRule type="cellIs" dxfId="117" priority="18" operator="equal">
      <formula>"NÃO"</formula>
    </cfRule>
    <cfRule type="cellIs" dxfId="116" priority="19" operator="equal">
      <formula>"SIM"</formula>
    </cfRule>
  </conditionalFormatting>
  <conditionalFormatting sqref="BI664:BI6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7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65:BK6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7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661:BK6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7:BK6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 BN660:BN669 BN672 BN674:BN675 BN677:BN68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 BM660:BM669 BM672 BM674:BM675 BM677:BM68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 BO660:BO669 BO672 BO674:BO675 BO677:BO68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13" sqref="D13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5" t="s">
        <v>1962</v>
      </c>
      <c r="D1" s="395"/>
      <c r="E1" s="395"/>
      <c r="F1" s="395"/>
      <c r="G1" s="395"/>
      <c r="H1" s="395"/>
    </row>
    <row r="2" spans="3:8">
      <c r="C2" s="395"/>
      <c r="D2" s="395"/>
      <c r="E2" s="395"/>
      <c r="F2" s="395"/>
      <c r="G2" s="395"/>
      <c r="H2" s="395"/>
    </row>
    <row r="3" spans="3:8" ht="34.5" customHeight="1">
      <c r="C3" s="304" t="s">
        <v>409</v>
      </c>
      <c r="D3" s="304" t="s">
        <v>1963</v>
      </c>
      <c r="E3" s="304" t="s">
        <v>1964</v>
      </c>
      <c r="F3" s="304" t="s">
        <v>1965</v>
      </c>
      <c r="G3" s="309" t="s">
        <v>1966</v>
      </c>
      <c r="H3" s="304" t="s">
        <v>1967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1968</v>
      </c>
      <c r="E5" s="306">
        <v>46013</v>
      </c>
      <c r="F5" s="305">
        <v>7000</v>
      </c>
      <c r="G5" s="310" t="s">
        <v>1969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1970</v>
      </c>
      <c r="G6" s="310" t="s">
        <v>1969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1971</v>
      </c>
      <c r="G7" s="311" t="s">
        <v>1972</v>
      </c>
      <c r="H7" s="307" t="s">
        <v>1973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1974</v>
      </c>
      <c r="H8" s="305" t="s">
        <v>1975</v>
      </c>
    </row>
    <row r="9" spans="3:8">
      <c r="C9" s="305" t="s">
        <v>467</v>
      </c>
      <c r="D9" s="305" t="s">
        <v>1976</v>
      </c>
      <c r="E9" s="306">
        <v>45993</v>
      </c>
      <c r="F9" s="305">
        <v>12000</v>
      </c>
      <c r="G9" s="310" t="s">
        <v>1977</v>
      </c>
      <c r="H9" s="305"/>
    </row>
    <row r="10" spans="3:8" ht="29.25">
      <c r="C10" s="305" t="s">
        <v>467</v>
      </c>
      <c r="D10" s="305" t="s">
        <v>1978</v>
      </c>
      <c r="E10" s="306">
        <v>45993</v>
      </c>
      <c r="F10" s="305">
        <v>9000</v>
      </c>
      <c r="G10" s="310" t="s">
        <v>1979</v>
      </c>
      <c r="H10" s="305"/>
    </row>
    <row r="11" spans="3:8" ht="29.25">
      <c r="C11" s="305" t="s">
        <v>467</v>
      </c>
      <c r="D11" s="305" t="s">
        <v>1980</v>
      </c>
      <c r="E11" s="306">
        <v>45993</v>
      </c>
      <c r="F11" s="305">
        <v>10000</v>
      </c>
      <c r="G11" s="310" t="s">
        <v>1979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1981</v>
      </c>
      <c r="G12" s="310" t="s">
        <v>1982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6" t="s">
        <v>1983</v>
      </c>
      <c r="C2" s="396"/>
      <c r="D2" s="396"/>
      <c r="E2" s="396"/>
      <c r="F2" s="396"/>
      <c r="G2" s="396"/>
    </row>
    <row r="3" spans="2:8" ht="20.25" customHeight="1">
      <c r="B3" s="397"/>
      <c r="C3" s="397"/>
      <c r="D3" s="397"/>
      <c r="E3" s="397"/>
      <c r="F3" s="397"/>
      <c r="G3" s="397"/>
    </row>
    <row r="4" spans="2:8">
      <c r="B4" s="309" t="s">
        <v>1984</v>
      </c>
      <c r="C4" s="309" t="s">
        <v>1985</v>
      </c>
      <c r="D4" s="309" t="s">
        <v>1986</v>
      </c>
      <c r="E4" s="309" t="s">
        <v>1987</v>
      </c>
      <c r="F4" s="309" t="s">
        <v>8</v>
      </c>
      <c r="G4" s="309" t="s">
        <v>1988</v>
      </c>
    </row>
    <row r="5" spans="2:8">
      <c r="B5" s="312" t="s">
        <v>1154</v>
      </c>
      <c r="C5" s="312">
        <v>314978</v>
      </c>
      <c r="D5" s="312" t="s">
        <v>1989</v>
      </c>
      <c r="E5" s="312" t="s">
        <v>542</v>
      </c>
      <c r="F5" s="312" t="s">
        <v>101</v>
      </c>
      <c r="G5" s="313">
        <v>46143</v>
      </c>
    </row>
    <row r="6" spans="2:8">
      <c r="B6" s="312" t="s">
        <v>1990</v>
      </c>
      <c r="C6" s="312">
        <v>256790</v>
      </c>
      <c r="D6" s="312" t="s">
        <v>1991</v>
      </c>
      <c r="E6" s="312" t="s">
        <v>542</v>
      </c>
      <c r="F6" s="312" t="s">
        <v>1992</v>
      </c>
      <c r="G6" s="313">
        <v>45992</v>
      </c>
    </row>
    <row r="7" spans="2:8">
      <c r="B7" s="312" t="s">
        <v>1993</v>
      </c>
      <c r="C7" s="312">
        <v>265193</v>
      </c>
      <c r="D7" s="312" t="s">
        <v>1994</v>
      </c>
      <c r="E7" s="312" t="s">
        <v>543</v>
      </c>
      <c r="F7" s="312" t="s">
        <v>1501</v>
      </c>
      <c r="G7" s="312" t="s">
        <v>1995</v>
      </c>
    </row>
    <row r="8" spans="2:8">
      <c r="B8" s="312" t="s">
        <v>1996</v>
      </c>
      <c r="C8" s="312">
        <v>293716</v>
      </c>
      <c r="D8" s="312" t="s">
        <v>1997</v>
      </c>
      <c r="E8" s="312" t="s">
        <v>543</v>
      </c>
      <c r="F8" s="312" t="s">
        <v>1501</v>
      </c>
      <c r="G8" s="313">
        <v>46204</v>
      </c>
    </row>
    <row r="9" spans="2:8">
      <c r="B9" s="312" t="s">
        <v>1998</v>
      </c>
      <c r="C9" s="312">
        <v>257258</v>
      </c>
      <c r="D9" s="312" t="s">
        <v>1999</v>
      </c>
      <c r="E9" s="312" t="s">
        <v>544</v>
      </c>
      <c r="F9" s="312" t="s">
        <v>144</v>
      </c>
      <c r="G9" s="313">
        <v>46327</v>
      </c>
    </row>
    <row r="10" spans="2:8">
      <c r="B10" s="312" t="s">
        <v>2000</v>
      </c>
      <c r="C10" s="312">
        <v>371147</v>
      </c>
      <c r="D10" s="312" t="s">
        <v>2001</v>
      </c>
      <c r="E10" s="312" t="s">
        <v>544</v>
      </c>
      <c r="F10" s="312" t="s">
        <v>144</v>
      </c>
      <c r="G10" s="312" t="s">
        <v>1995</v>
      </c>
    </row>
    <row r="11" spans="2:8">
      <c r="B11" s="312" t="s">
        <v>2002</v>
      </c>
      <c r="C11" s="312">
        <v>259230</v>
      </c>
      <c r="D11" s="312" t="s">
        <v>2003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2004</v>
      </c>
      <c r="C12" s="312">
        <v>370705</v>
      </c>
      <c r="D12" s="312"/>
      <c r="E12" s="312" t="s">
        <v>544</v>
      </c>
      <c r="F12" s="312" t="s">
        <v>144</v>
      </c>
      <c r="G12" s="312" t="s">
        <v>1995</v>
      </c>
    </row>
    <row r="13" spans="2:8">
      <c r="B13" s="312" t="s">
        <v>2005</v>
      </c>
      <c r="C13" s="312">
        <v>258542</v>
      </c>
      <c r="D13" s="312" t="s">
        <v>2006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2007</v>
      </c>
      <c r="C14" s="312">
        <v>257050</v>
      </c>
      <c r="D14" s="312" t="s">
        <v>2008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8" t="s">
        <v>2009</v>
      </c>
      <c r="D5" s="399"/>
      <c r="E5" s="399"/>
      <c r="F5" s="399"/>
      <c r="G5" s="399"/>
      <c r="H5" s="399"/>
      <c r="I5" s="399"/>
      <c r="J5" s="400"/>
      <c r="K5" s="401" t="s">
        <v>2010</v>
      </c>
      <c r="L5" s="402"/>
      <c r="M5" s="402"/>
      <c r="N5" s="402"/>
      <c r="O5" s="403" t="s">
        <v>2011</v>
      </c>
      <c r="P5" s="404"/>
      <c r="Q5" s="405"/>
    </row>
    <row r="6" spans="1:17" s="94" customFormat="1" ht="15.75" customHeight="1">
      <c r="A6" s="88" t="s">
        <v>2012</v>
      </c>
      <c r="B6" s="95" t="s">
        <v>2013</v>
      </c>
      <c r="C6" s="96" t="s">
        <v>875</v>
      </c>
      <c r="D6" s="97" t="s">
        <v>876</v>
      </c>
      <c r="E6" s="96" t="s">
        <v>2014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2015</v>
      </c>
      <c r="M6" s="139" t="s">
        <v>335</v>
      </c>
      <c r="N6" s="140" t="s">
        <v>870</v>
      </c>
      <c r="O6" s="232" t="s">
        <v>913</v>
      </c>
      <c r="P6" s="157"/>
      <c r="Q6" s="188" t="s">
        <v>2016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 t="str">
        <f>IF(SP_SUL!B653="","*",SP_SUL!B653)</f>
        <v>*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2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MC1 06:58, autorizado as 07:13, em deslocamento para intervalo, em intervalo as 09:08, avariou as 09:54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2</v>
      </c>
      <c r="P644" s="91"/>
      <c r="Q644" s="145" t="str">
        <f>IF($A$2=1,IF(SP_SUL!BJ661="","*",SP_SUL!BJ661),IF(SP_SUL!BK661="","*",SP_SUL!BK661))</f>
        <v xml:space="preserve">Acionados mq as 7:50, previsão 9h, MC1 10:37, autorizado as 11:25, em deslocamento para intervalo 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2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2</v>
      </c>
      <c r="P646" s="91"/>
      <c r="Q646" s="145" t="str">
        <f>IF($A$2=1,IF(SP_SUL!BJ663="","*",SP_SUL!BJ663),IF(SP_SUL!BK663="","*",SP_SUL!BK663))</f>
        <v>Equipe pronta as 8h, em intervalo as 08:05 até as 13:05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Equipe pronta as 8h, em intervalo as 08:05 até as 13:05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2</v>
      </c>
      <c r="P648" s="91"/>
      <c r="Q648" s="145" t="str">
        <f>IF($A$2=1,IF(SP_SUL!BJ665="","*",SP_SUL!BJ665),IF(SP_SUL!BK665="","*",SP_SUL!BK665))</f>
        <v>Equipe pronta as 8h, em intervalo as 08:05 até as 13:05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2</v>
      </c>
      <c r="P649" s="91"/>
      <c r="Q649" s="145" t="str">
        <f>IF($A$2=1,IF(SP_SUL!BJ666="","*",SP_SUL!BJ666),IF(SP_SUL!BK666="","*",SP_SUL!BK666))</f>
        <v>Equipe pronta as 8h, em intervalo as 08:05 até as 13:05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Equipe pronta as 8h, em intervalo as 08:05 até as 13:05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2</v>
      </c>
      <c r="P651" s="91"/>
      <c r="Q651" s="145" t="str">
        <f>IF($A$2=1,IF(SP_SUL!BJ669="","*",SP_SUL!BJ669),IF(SP_SUL!BK669="","*",SP_SUL!BK669))</f>
        <v>Equipe pronta as 08:56, faixa após L99 previsão 09:30, em intervalo as 09:22, realizou 312m de alívio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2</v>
      </c>
      <c r="P654" s="91"/>
      <c r="Q654" s="145" t="str">
        <f>IF($A$2=1,IF(SP_SUL!BJ672="","*",SP_SUL!BJ672),IF(SP_SUL!BK672="","*",SP_SUL!BK672))</f>
        <v xml:space="preserve">MC1 7h, aguarda passagem L48, previsão 08:30, autorizado as 08:55, em deslocamento para intervalo 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2</v>
      </c>
      <c r="P656" s="91"/>
      <c r="Q656" s="145" t="str">
        <f>IF($A$2=1,IF(SP_SUL!BJ674="","*",SP_SUL!BJ674),IF(SP_SUL!BK674="","*",SP_SUL!BK674))</f>
        <v>Blackout aberto dia 29/12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2</v>
      </c>
      <c r="P657" s="91"/>
      <c r="Q657" s="145" t="str">
        <f>IF($A$2=1,IF(SP_SUL!BJ675="","*",SP_SUL!BJ675),IF(SP_SUL!BK675="","*",SP_SUL!BK675))</f>
        <v xml:space="preserve">MC1 08:17, autorizado as 09:15, em deslocamento para blackout 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2</v>
      </c>
      <c r="P659" s="91"/>
      <c r="Q659" s="145" t="str">
        <f>IF($A$2=1,IF(SP_SUL!BJ677="","*",SP_SUL!BJ677),IF(SP_SUL!BK677="","*",SP_SUL!BK677))</f>
        <v>Aguarda equipe informar pronto, equipe pronta as 09:32, em intervalo as 09:50 até as 13:5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2</v>
      </c>
      <c r="P660" s="91"/>
      <c r="Q660" s="145" t="str">
        <f>IF($A$2=1,IF(SP_SUL!BJ678="","*",SP_SUL!BJ678),IF(SP_SUL!BK678="","*",SP_SUL!BK678))</f>
        <v>Aguarda equipe informar pronto, equipe pronta as 09:32, em intervalo as 09:50 até as 13:5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2</v>
      </c>
      <c r="P661" s="91"/>
      <c r="Q661" s="145" t="str">
        <f>IF($A$2=1,IF(SP_SUL!BJ679="","*",SP_SUL!BJ679),IF(SP_SUL!BK679="","*",SP_SUL!BK679))</f>
        <v>Aguarda equipe informar pronto, equipe pronta as 09:32, em intervalo as 09:50 até as 13:5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2</v>
      </c>
      <c r="P662" s="91"/>
      <c r="Q662" s="145" t="str">
        <f>IF($A$2=1,IF(SP_SUL!BJ680="","*",SP_SUL!BJ680),IF(SP_SUL!BK680="","*",SP_SUL!BK680))</f>
        <v>MC1 06:59, autorizado as 07:13, em deslocamento para intervalo, em intervalo as 09:52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Locomotiva 9402 não manda mensagem, avaria MCT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2016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6"/>
      <c r="B1" s="407"/>
      <c r="C1" s="408"/>
      <c r="L1" s="315"/>
      <c r="M1" s="124"/>
      <c r="N1" s="254"/>
      <c r="O1" s="254"/>
      <c r="P1" s="169"/>
      <c r="Q1" s="409" t="s">
        <v>923</v>
      </c>
      <c r="R1" s="410"/>
      <c r="U1" s="102"/>
      <c r="V1" s="411" t="s">
        <v>2017</v>
      </c>
      <c r="W1" s="411"/>
      <c r="X1" s="411"/>
      <c r="Y1" s="104"/>
    </row>
    <row r="2" spans="1:25" s="101" customFormat="1" ht="11.25" customHeight="1">
      <c r="A2" s="105" t="s">
        <v>2018</v>
      </c>
      <c r="B2" s="105" t="s">
        <v>2013</v>
      </c>
      <c r="C2" s="105" t="s">
        <v>313</v>
      </c>
      <c r="D2" s="106" t="s">
        <v>875</v>
      </c>
      <c r="E2" s="106" t="s">
        <v>876</v>
      </c>
      <c r="F2" s="106" t="s">
        <v>2012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2019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 t="str">
        <f>IF(SP_SUL!B628="","*",SP_SUL!B628)</f>
        <v>*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 t="str">
        <f>IF(SP_SUL!B653="","*",SP_SUL!B653)</f>
        <v>*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100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10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 t="str">
        <f>IF(SP_SUL!B674="","*",SP_SUL!B674)</f>
        <v>*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2020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2021</v>
      </c>
      <c r="C2" s="96" t="s">
        <v>860</v>
      </c>
      <c r="D2" s="96" t="s">
        <v>862</v>
      </c>
      <c r="E2" s="96" t="s">
        <v>2022</v>
      </c>
      <c r="F2" s="96" t="s">
        <v>2023</v>
      </c>
      <c r="G2" s="96" t="s">
        <v>2024</v>
      </c>
      <c r="H2" s="96" t="s">
        <v>2025</v>
      </c>
      <c r="I2" s="96" t="s">
        <v>2026</v>
      </c>
      <c r="J2" s="96" t="s">
        <v>2027</v>
      </c>
      <c r="K2" s="131" t="s">
        <v>2028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 t="str">
        <f>IF(SP_SUL!B628="","*",SP_SUL!B628)</f>
        <v>*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 t="str">
        <f>IF(SP_SUL!B653="","*",SP_SUL!B653)</f>
        <v>*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 t="str">
        <f>IF(SP_SUL!B674="","*",SP_SUL!B674)</f>
        <v>*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2025-12-31T17:58:38Z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