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094" documentId="8_{B6337239-1A00-434D-AAD0-422EA1FEB5AE}" xr6:coauthVersionLast="47" xr6:coauthVersionMax="47" xr10:uidLastSave="{EFE7F3EF-C8EE-40DA-B12D-B1604A2D83B5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<sst xmlns="http://schemas.openxmlformats.org/spreadsheetml/2006/main" count="5259" uniqueCount="1512">
  <si>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</si>
  <si>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</si>
  <si>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</si>
  <si>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</si>
  <si>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</si>
  <si>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</si>
  <si>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</si>
  <si>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</si>
  <si>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</si>
  <si>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</si>
  <si>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</si>
  <si>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</si>
  <si>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</si>
  <si>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</si>
  <si>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</si>
  <si>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</si>
  <si>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</si>
  <si>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</si>
  <si>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</si>
  <si>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</si>
  <si>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</si>
  <si>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</si>
  <si>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</si>
  <si>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</si>
  <si>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</si>
  <si>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</si>
  <si>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</si>
  <si>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</si>
  <si>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</si>
  <si>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</si>
  <si>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</si>
  <si>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</si>
  <si>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</si>
  <si>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</si>
  <si>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</si>
  <si>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</si>
  <si>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</si>
  <si>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</si>
  <si>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</si>
  <si>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</si>
  <si>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</si>
  <si>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</si>
  <si>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</si>
  <si>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</si>
  <si>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</si>
  <si>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</si>
  <si>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</si>
  <si>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</si>
  <si>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</si>
  <si>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</si>
  <si>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</si>
  <si>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</si>
  <si>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</si>
  <si>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</si>
  <si>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</si>
  <si>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</si>
  <si>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</si>
  <si>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</si>
  <si>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</si>
  <si>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</si>
  <si>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</si>
  <si>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</si>
  <si>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</si>
  <si>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</si>
  <si>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</si>
  <si>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</si>
  <si>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</si>
  <si>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</si>
  <si>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</si>
  <si>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</si>
  <si>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</si>
  <si>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</si>
  <si>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</si>
  <si>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</si>
  <si>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</si>
  <si>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</si>
  <si>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</si>
  <si>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</si>
  <si>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</si>
  <si>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</si>
  <si>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</si>
  <si>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</si>
  <si>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</si>
  <si>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</si>
  <si>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</si>
  <si>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</si>
  <si>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</si>
  <si>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</si>
  <si>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</si>
  <si>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</si>
  <si>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</si>
  <si>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</si>
  <si>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</si>
  <si>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</si>
  <si>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</si>
  <si>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</si>
  <si>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</si>
  <si>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</si>
  <si>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</si>
  <si>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</si>
  <si>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</si>
  <si>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</si>
  <si>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</si>
  <si>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</si>
  <si>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</si>
  <si>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</si>
  <si>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</si>
  <si>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</si>
  <si>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</si>
  <si>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</si>
  <si>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</si>
  <si>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</si>
  <si>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</si>
  <si>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</si>
  <si>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</si>
  <si>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</si>
  <si>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</si>
  <si>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</si>
  <si>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</si>
  <si>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</si>
  <si>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</si>
  <si>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</si>
  <si>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</si>
  <si>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</si>
  <si>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</si>
  <si>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</si>
  <si>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</si>
  <si>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</si>
  <si>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</si>
  <si>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</si>
  <si>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</si>
  <si>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</si>
  <si>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</si>
  <si>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</si>
  <si>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</si>
  <si>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</si>
  <si>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</si>
  <si>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</si>
  <si>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</si>
  <si>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</si>
  <si>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</si>
  <si>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</si>
  <si>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</si>
  <si>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</si>
  <si>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</si>
  <si>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</si>
  <si>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</si>
  <si>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</si>
  <si>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</si>
  <si>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</si>
  <si>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</si>
  <si>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</si>
  <si>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</si>
  <si>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</si>
  <si>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</si>
  <si>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</si>
  <si>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</si>
  <si>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</si>
  <si>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</si>
  <si>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</si>
  <si>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</si>
  <si>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</si>
  <si>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</si>
  <si>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</si>
  <si>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</si>
  <si>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</si>
  <si>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</si>
  <si>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</si>
  <si>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</si>
  <si>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</si>
  <si>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</si>
  <si>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</si>
  <si>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</si>
  <si>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</si>
  <si>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</si>
  <si>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</si>
  <si>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</si>
  <si>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</si>
  <si>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</si>
  <si>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</si>
  <si>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</si>
  <si>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</si>
  <si>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</si>
  <si>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</si>
  <si>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</si>
  <si>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</si>
  <si>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</si>
  <si>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</si>
  <si>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</si>
  <si>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</si>
  <si>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</si>
  <si>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</si>
  <si>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</si>
  <si>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</si>
  <si>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</si>
  <si>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</si>
  <si>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</si>
  <si>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</si>
  <si>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</si>
  <si>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</si>
  <si>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</si>
  <si>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</si>
  <si>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</si>
  <si>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</si>
  <si>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</si>
  <si>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</si>
  <si>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</si>
  <si>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</si>
  <si>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</si>
  <si>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</si>
  <si>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</si>
  <si>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</si>
  <si>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</si>
  <si>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</si>
  <si>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</si>
  <si>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</si>
  <si>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</si>
  <si>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</si>
  <si>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</si>
  <si>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</si>
  <si>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</si>
  <si>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</si>
  <si>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</si>
  <si>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</si>
  <si>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</si>
  <si>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</si>
  <si>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</si>
  <si>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</si>
  <si>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</si>
  <si>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</si>
  <si>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</si>
  <si>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</si>
  <si>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</si>
  <si>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</si>
  <si>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</si>
  <si>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</si>
  <si>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</si>
  <si>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</si>
  <si>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</si>
  <si>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</si>
  <si>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</si>
  <si>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</si>
  <si>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</si>
  <si>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</si>
  <si>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</si>
  <si>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</si>
  <si>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</si>
  <si>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</si>
  <si>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</si>
  <si>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</si>
  <si>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</si>
  <si>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</si>
  <si>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</si>
  <si>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</si>
  <si>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</si>
  <si>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</si>
  <si>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</si>
  <si>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</si>
  <si>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</si>
  <si>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</si>
  <si>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</si>
  <si>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</si>
  <si>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</si>
  <si>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</si>
  <si>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</si>
  <si>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</si>
  <si>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</si>
  <si>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</si>
  <si>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</si>
  <si>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</si>
  <si>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</si>
  <si>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</si>
  <si>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</si>
  <si>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</si>
  <si>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</si>
  <si>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</si>
  <si>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</si>
  <si>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</si>
  <si>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</si>
  <si>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</si>
  <si>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</si>
  <si>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</si>
  <si>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</si>
  <si>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</si>
  <si>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</si>
  <si>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</si>
  <si>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</si>
  <si>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</si>
  <si>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</si>
  <si>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</si>
  <si>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</si>
  <si>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</si>
  <si>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</si>
  <si>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</si>
  <si>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</si>
  <si>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</si>
  <si>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</si>
  <si>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</si>
  <si>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</si>
  <si>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</si>
  <si>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</si>
  <si>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</si>
  <si>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</si>
  <si>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</si>
  <si>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</si>
  <si>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</si>
  <si>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</si>
  <si>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</si>
  <si>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</si>
  <si>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</si>
  <si>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</si>
  <si>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</si>
  <si>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</si>
  <si>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</si>
  <si>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</si>
  <si>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</si>
  <si>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</si>
  <si>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</si>
  <si>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</si>
  <si>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</si>
  <si>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</si>
  <si>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</si>
  <si>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</si>
  <si>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</si>
  <si>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</si>
  <si>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</si>
  <si>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</si>
  <si>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</si>
  <si>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</si>
  <si>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</si>
  <si>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</si>
  <si>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</si>
  <si>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</si>
  <si>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</si>
  <si>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</si>
  <si>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</si>
  <si>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</si>
  <si>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</si>
  <si>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</si>
  <si>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</si>
  <si>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</si>
  <si>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</si>
  <si>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</si>
  <si>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</si>
  <si>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</si>
  <si>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</si>
  <si>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</si>
  <si>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</si>
  <si>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</si>
  <si>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</si>
  <si>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</si>
  <si>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</si>
  <si>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</si>
  <si>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</si>
  <si>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</si>
  <si>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</si>
  <si>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</si>
  <si>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</si>
  <si>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</si>
  <si>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</si>
  <si>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</si>
  <si>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</si>
  <si>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</si>
  <si>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</si>
  <si>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</si>
  <si>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</si>
  <si>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</si>
  <si>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</si>
  <si>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</si>
  <si>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</si>
  <si>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</si>
  <si>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</si>
  <si>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</si>
  <si>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</si>
  <si>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</si>
  <si>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</si>
  <si>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</si>
  <si>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</si>
  <si>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</si>
  <si>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</si>
  <si>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</si>
  <si>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</si>
  <si>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</si>
  <si>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</si>
  <si>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</si>
  <si>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</si>
  <si>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</si>
  <si>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</si>
  <si>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</si>
  <si>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</si>
  <si>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</si>
  <si>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</si>
  <si>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</si>
  <si>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</si>
  <si>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</si>
  <si>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</si>
  <si>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</si>
  <si>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</si>
  <si>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</si>
  <si>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</si>
  <si>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</si>
  <si>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</si>
  <si>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</si>
  <si>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</si>
  <si>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</si>
  <si>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</si>
  <si>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</si>
  <si>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</si>
  <si>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</si>
  <si>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</si>
  <si>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</si>
  <si>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</si>
  <si>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</si>
  <si>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</si>
  <si>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</si>
  <si>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</si>
  <si>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</si>
  <si>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</si>
  <si>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</si>
  <si>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</si>
  <si>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</si>
  <si>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</si>
  <si>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</si>
  <si>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</si>
  <si>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</si>
  <si>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</si>
  <si>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</si>
  <si>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</si>
  <si>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</si>
  <si>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</si>
  <si>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</si>
  <si>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</si>
  <si>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</si>
  <si>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</si>
  <si>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</si>
  <si>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</si>
  <si>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</si>
  <si>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</si>
  <si>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</si>
  <si>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</si>
  <si>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</si>
  <si>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</si>
  <si>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</si>
  <si>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</si>
  <si>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</si>
  <si>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</si>
  <si>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</si>
  <si>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</si>
  <si>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</si>
  <si>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</si>
  <si>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</si>
  <si>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</si>
  <si>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</si>
  <si>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</si>
  <si>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</si>
  <si>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</si>
  <si>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</si>
  <si>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</si>
  <si>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</si>
  <si>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</si>
  <si>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</si>
  <si>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</si>
  <si>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</si>
  <si>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</si>
  <si>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</si>
  <si>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</si>
  <si>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</si>
  <si>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</si>
  <si>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</si>
  <si>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</si>
  <si>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</si>
  <si>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</si>
  <si>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</si>
  <si>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</si>
  <si>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</si>
  <si>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</si>
  <si>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</si>
  <si>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</si>
  <si>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</si>
  <si>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</si>
  <si>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</si>
  <si>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</si>
  <si>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</si>
  <si>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</si>
  <si>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</si>
  <si>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</si>
  <si>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</si>
  <si>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</si>
  <si>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</si>
  <si>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</si>
  <si>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</si>
  <si>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</si>
  <si>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</si>
  <si>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</si>
  <si>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</si>
  <si>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</si>
  <si>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</si>
  <si>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</si>
  <si>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</si>
  <si>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</si>
  <si>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</si>
  <si>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</si>
  <si>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</si>
  <si>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</si>
  <si>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</si>
  <si>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</si>
  <si>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</si>
  <si>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</si>
  <si>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</si>
  <si>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</si>
  <si>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</si>
  <si>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</si>
  <si>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</si>
  <si>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</si>
  <si>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</si>
  <si>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</si>
  <si>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</si>
  <si>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</si>
  <si>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</si>
  <si>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</si>
  <si>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</si>
  <si>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</si>
  <si>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</si>
  <si>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</si>
  <si>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</si>
  <si>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</si>
  <si>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</si>
  <si>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</si>
  <si>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</si>
  <si>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</si>
  <si>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</si>
  <si>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</si>
  <si>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</si>
  <si>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</si>
  <si>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</si>
  <si>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</si>
  <si>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</si>
  <si>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</si>
  <si>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</si>
  <si>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</si>
  <si>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</si>
  <si>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</si>
  <si>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</si>
  <si>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</si>
  <si>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</si>
  <si>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</si>
  <si>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</si>
  <si>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</si>
  <si>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</si>
  <si>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</si>
  <si>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</si>
  <si>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</si>
  <si>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</si>
  <si>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</si>
  <si>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</si>
  <si>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</si>
  <si>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</si>
  <si>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</si>
  <si>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</si>
  <si>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</si>
  <si>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</si>
  <si>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</si>
  <si>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</si>
  <si>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</si>
  <si>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</si>
  <si>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</si>
  <si>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</si>
  <si>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</si>
  <si>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</si>
  <si>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</si>
  <si>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</si>
  <si>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</si>
  <si>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</si>
  <si>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</si>
  <si>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</si>
  <si>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</si>
  <si>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</si>
  <si>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</si>
  <si>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</si>
  <si>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</si>
  <si>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</si>
  <si>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</si>
  <si>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</si>
  <si>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</si>
  <si>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</si>
  <si>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</si>
  <si>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</si>
  <si>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</si>
  <si>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</si>
  <si>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</si>
  <si>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</si>
  <si>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</si>
  <si>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</si>
  <si>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</si>
  <si>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</si>
  <si>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</si>
  <si>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</si>
  <si>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</si>
  <si>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</si>
  <si>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</si>
  <si>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</si>
  <si>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</si>
  <si>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</si>
  <si>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</si>
  <si>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</si>
  <si>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</si>
  <si>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</si>
  <si>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</si>
  <si>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</si>
  <si>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</si>
  <si>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</si>
  <si>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</si>
  <si>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</si>
  <si>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</si>
  <si>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</si>
  <si>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</si>
  <si>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</si>
  <si>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</si>
  <si>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</si>
  <si>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</si>
  <si>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</si>
  <si>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</si>
  <si>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</si>
  <si>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</si>
  <si>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</si>
  <si>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</si>
  <si>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</si>
  <si>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</si>
  <si>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</si>
  <si>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</si>
  <si>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</si>
  <si>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</si>
  <si>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</si>
  <si>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</si>
  <si>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</si>
  <si>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</si>
  <si>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</si>
  <si>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</si>
  <si>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</si>
  <si>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</si>
  <si>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</si>
  <si>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</si>
  <si>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</si>
  <si>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</si>
  <si>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</si>
  <si>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</si>
  <si>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</si>
  <si>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</si>
  <si>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</si>
  <si>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</si>
  <si>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</si>
  <si>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</si>
  <si>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</si>
  <si>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</si>
  <si>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</si>
  <si>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</si>
  <si>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</si>
  <si>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</si>
  <si>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</si>
  <si>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</si>
  <si>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</si>
  <si>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</si>
  <si>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</si>
  <si>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</si>
  <si>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</si>
  <si>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</si>
  <si>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</si>
  <si>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</si>
  <si>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</si>
  <si>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</si>
  <si>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</si>
  <si>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</si>
  <si>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</si>
  <si>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</si>
  <si>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</si>
  <si>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</si>
  <si>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</si>
  <si>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</si>
  <si>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</si>
  <si>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</si>
  <si>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</si>
  <si>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</si>
  <si>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</si>
  <si>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</si>
  <si>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</si>
  <si>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</si>
  <si>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</si>
  <si>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</si>
  <si>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</si>
  <si>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</si>
  <si>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</si>
  <si>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</si>
  <si>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</si>
  <si>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</si>
  <si>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</si>
  <si>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</si>
  <si>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</si>
  <si>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</si>
  <si>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</si>
  <si>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</si>
  <si>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</si>
  <si>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</si>
  <si>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</si>
  <si>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</si>
  <si>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</si>
  <si>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</si>
  <si>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</si>
  <si>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</si>
  <si>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</si>
  <si>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</si>
  <si>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</si>
  <si>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</si>
  <si>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</si>
  <si>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</si>
  <si>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</si>
  <si>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</si>
  <si>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</si>
  <si>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</si>
  <si>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</si>
  <si>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</si>
  <si>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</si>
  <si>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</si>
  <si>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</si>
  <si>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</si>
  <si>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</si>
  <si>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</si>
  <si>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</si>
  <si>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</si>
  <si>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</si>
  <si>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</si>
  <si>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</si>
  <si>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</si>
  <si>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</si>
  <si>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</si>
  <si>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</si>
  <si>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</si>
  <si>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</si>
  <si>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</si>
  <si>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</si>
  <si>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</si>
  <si>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</si>
  <si>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</si>
  <si>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</si>
  <si>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</si>
  <si>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</si>
  <si>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</si>
  <si>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</si>
  <si>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</si>
  <si>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</si>
  <si>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</si>
  <si>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</si>
  <si>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</si>
  <si>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</si>
  <si>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</si>
  <si>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</si>
  <si>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</si>
  <si>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</si>
  <si>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</si>
  <si>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</si>
  <si>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</si>
  <si>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</si>
  <si>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</si>
  <si>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</si>
  <si>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</si>
  <si>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</si>
  <si>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</si>
  <si>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</si>
  <si>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</si>
  <si>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</si>
  <si>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</si>
  <si>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</si>
  <si>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</si>
  <si>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</si>
  <si>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</si>
  <si>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</si>
  <si>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</si>
  <si>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</si>
  <si>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</si>
  <si>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</si>
  <si>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</si>
  <si>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</si>
  <si>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</si>
  <si>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</si>
  <si>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</si>
  <si>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</si>
  <si>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</si>
  <si>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</si>
  <si>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</si>
  <si>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</si>
  <si>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</si>
  <si>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</si>
  <si>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</si>
  <si>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</si>
  <si>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</si>
  <si>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</si>
  <si>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</si>
  <si>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</si>
  <si>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</si>
  <si>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</si>
  <si>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</si>
  <si>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</si>
  <si>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</si>
  <si>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</si>
  <si>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</si>
  <si>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</si>
  <si>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</si>
  <si>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</si>
  <si>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</si>
  <si>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</si>
  <si>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</si>
  <si>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</si>
  <si>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</si>
  <si>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</si>
  <si>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</si>
  <si>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</si>
  <si>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</si>
  <si>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</si>
  <si>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</si>
  <si>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</si>
  <si>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</si>
  <si>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</si>
  <si>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</si>
  <si>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</si>
  <si>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</si>
  <si>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</si>
  <si>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</si>
  <si>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</si>
  <si>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</si>
  <si>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</si>
  <si>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</si>
  <si>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</si>
  <si>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</si>
  <si>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</si>
  <si>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</si>
  <si>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</si>
  <si>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</si>
  <si>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</si>
  <si>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</si>
  <si>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</si>
  <si>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</si>
  <si>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</si>
  <si>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</si>
  <si>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</si>
  <si>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</si>
  <si>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</si>
  <si>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</si>
  <si>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</si>
  <si>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</si>
  <si>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</si>
  <si>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</si>
  <si>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</si>
  <si>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</si>
  <si>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</si>
  <si>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</si>
  <si>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</si>
  <si>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</si>
  <si>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</si>
  <si>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</si>
  <si>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</si>
  <si>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</si>
  <si>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</si>
  <si>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</si>
  <si>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</si>
  <si>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</si>
  <si>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</si>
  <si>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</si>
  <si>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</si>
  <si>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</si>
  <si>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</si>
  <si>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</si>
  <si>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</si>
  <si>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</si>
  <si>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</si>
  <si>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</si>
  <si>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</si>
  <si>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</si>
  <si>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</si>
  <si>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</si>
  <si>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</si>
  <si>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</si>
  <si>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</si>
  <si>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</si>
  <si>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</si>
  <si>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</si>
  <si>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</si>
  <si>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</si>
  <si>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</si>
  <si>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</si>
  <si>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</si>
  <si>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</si>
  <si>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</si>
  <si>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</si>
  <si>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</si>
  <si>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</si>
  <si>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</si>
  <si>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</si>
  <si>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</si>
  <si>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</si>
  <si>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</si>
  <si>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</si>
  <si>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</si>
  <si>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</si>
  <si>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</si>
  <si>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</si>
  <si>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</si>
  <si>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</si>
  <si>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</si>
  <si>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</si>
  <si>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</si>
  <si>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</si>
  <si>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</si>
  <si>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</si>
  <si>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</si>
  <si>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</si>
  <si>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</si>
  <si>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</si>
  <si>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</si>
  <si>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</si>
  <si>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</si>
  <si>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</si>
  <si>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</si>
  <si>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</si>
  <si>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</si>
  <si>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</si>
  <si>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</si>
  <si>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</si>
  <si>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</si>
  <si>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</si>
  <si>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</si>
  <si>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</si>
  <si>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</si>
  <si>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</si>
  <si>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</si>
  <si>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</si>
  <si>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</si>
  <si>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</si>
  <si>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</si>
  <si>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</si>
  <si>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</si>
  <si>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</si>
  <si>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</si>
  <si>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</si>
  <si>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</si>
  <si>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</si>
  <si>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</si>
  <si>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</si>
  <si>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</si>
  <si>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</si>
  <si>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</si>
  <si>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</si>
  <si>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</si>
  <si>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</si>
  <si>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</si>
  <si>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</si>
  <si>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</si>
  <si>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</si>
  <si>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</si>
  <si>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</si>
  <si>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</si>
  <si>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</si>
  <si>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</si>
  <si>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</si>
  <si>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</si>
  <si>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</si>
  <si>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</si>
  <si>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</si>
  <si>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</si>
  <si>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</si>
  <si>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</si>
  <si>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</si>
  <si>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</si>
  <si>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</si>
  <si>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</si>
  <si>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</si>
  <si>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</si>
  <si>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</si>
  <si>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</si>
  <si>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</si>
  <si>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</si>
  <si>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</si>
  <si>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</si>
  <si>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</si>
  <si>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</si>
  <si>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</si>
  <si>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</si>
  <si>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</si>
  <si>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</si>
  <si>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</si>
  <si>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</si>
  <si>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</si>
  <si>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</si>
  <si>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</si>
  <si>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</si>
  <si>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</si>
  <si>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</si>
  <si>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</si>
  <si>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</si>
  <si>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</si>
  <si>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</si>
  <si>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</si>
  <si>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</si>
  <si>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</si>
  <si>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</si>
  <si>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</si>
  <si>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</si>
  <si>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</si>
  <si>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</si>
  <si>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</si>
  <si>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</si>
  <si>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</si>
  <si>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</si>
  <si>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</si>
  <si>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</si>
  <si>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</si>
  <si>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</si>
  <si>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</si>
  <si>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</si>
  <si>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</si>
  <si>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</si>
  <si>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</si>
  <si>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</si>
  <si>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</si>
  <si>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</si>
  <si>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</si>
  <si>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</si>
  <si>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</si>
  <si>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</si>
  <si>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</si>
  <si>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</si>
  <si>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</si>
  <si>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</si>
  <si>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</si>
  <si>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</si>
  <si>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</si>
  <si>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</si>
  <si>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</si>
  <si>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</si>
  <si>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</si>
  <si>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</si>
  <si>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</si>
  <si>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</si>
  <si>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</si>
  <si>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</si>
  <si>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</si>
  <si>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</si>
  <si>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</si>
  <si>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</si>
  <si>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</si>
  <si>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</si>
  <si>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</si>
  <si>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</si>
  <si>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</si>
  <si>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</si>
  <si>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</si>
  <si>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</si>
  <si>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</si>
  <si>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</si>
  <si>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</si>
  <si>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</si>
  <si>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</si>
  <si>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</si>
  <si>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</si>
  <si>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</si>
  <si>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</si>
  <si>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</si>
  <si>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</si>
  <si>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</si>
  <si>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</si>
  <si>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</si>
  <si>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</si>
  <si>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</si>
  <si>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</si>
  <si>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</si>
  <si>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</si>
  <si>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</si>
  <si>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</si>
  <si>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</si>
  <si>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</si>
  <si>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</si>
  <si>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</si>
  <si>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</si>
  <si>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</si>
  <si>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</si>
  <si>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</si>
  <si>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</si>
  <si>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</si>
  <si>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</si>
  <si>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</si>
  <si>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</si>
  <si>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</si>
  <si>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</si>
  <si>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</si>
  <si>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</si>
  <si>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</si>
  <si>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</si>
  <si>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</si>
  <si>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</si>
  <si>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</si>
  <si>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</si>
  <si>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</si>
  <si>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</si>
  <si>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</si>
  <si>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</si>
  <si>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</si>
  <si>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</si>
  <si>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</si>
  <si>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</si>
  <si>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</si>
  <si>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</si>
  <si>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</si>
  <si>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</si>
  <si>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</si>
  <si>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</si>
  <si>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</si>
  <si>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</si>
  <si>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</si>
  <si>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</si>
  <si>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</si>
  <si>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</si>
  <si>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</si>
  <si>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</si>
  <si>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</si>
  <si>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</si>
  <si>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</si>
  <si>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</si>
  <si>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</si>
  <si>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</si>
  <si>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</si>
  <si>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</si>
  <si>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</si>
  <si>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</si>
  <si>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</si>
  <si>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</si>
  <si>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</si>
  <si>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</si>
  <si>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</si>
  <si>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</si>
  <si>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</si>
  <si>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</si>
  <si>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</si>
  <si>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</si>
  <si>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</si>
  <si>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</si>
  <si>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</si>
  <si>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</si>
  <si>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</si>
  <si>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</si>
  <si>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</si>
  <si>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</si>
  <si>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</si>
  <si>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</si>
  <si>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</si>
  <si>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</si>
  <si>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</si>
  <si>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</si>
  <si>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</si>
  <si>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</si>
  <si>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</si>
  <si>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</si>
  <si>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</si>
  <si>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</si>
  <si>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</si>
  <si>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</si>
  <si>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</si>
  <si>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</si>
  <si>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</si>
  <si>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</si>
  <si>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</si>
  <si>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</si>
  <si>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</si>
  <si>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</si>
  <si>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</si>
  <si>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</si>
  <si>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</si>
  <si>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</si>
  <si>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</si>
  <si>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</si>
  <si>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</si>
  <si>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</si>
  <si>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</si>
  <si>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</si>
  <si>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</si>
  <si>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</si>
  <si>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</si>
  <si>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</si>
  <si>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</si>
  <si>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</si>
  <si>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</si>
  <si>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</si>
  <si>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</si>
  <si>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</si>
  <si>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</si>
  <si>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</si>
  <si>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</si>
  <si>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</si>
  <si>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</si>
  <si>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</si>
  <si>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</si>
  <si>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</si>
  <si>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</si>
  <si>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</si>
  <si>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</si>
  <si>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</si>
  <si>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</si>
  <si>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</si>
  <si>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</si>
  <si>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</si>
  <si>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</si>
  <si>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</si>
  <si>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</si>
  <si>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</si>
  <si>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</si>
  <si>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</si>
  <si>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</si>
  <si>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</si>
  <si>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</si>
  <si>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</si>
  <si>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</si>
  <si>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</si>
  <si>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</si>
  <si>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</si>
  <si>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</si>
  <si>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</si>
  <si>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</si>
  <si>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</si>
  <si>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</si>
  <si>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</si>
  <si>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</si>
  <si>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</si>
  <si>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</si>
  <si>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</si>
  <si>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</si>
  <si>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</si>
  <si>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</si>
  <si>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</si>
  <si>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</si>
  <si>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</si>
  <si>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</si>
  <si>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</si>
  <si>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</si>
  <si>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</si>
  <si>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</si>
  <si>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</si>
  <si>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</si>
  <si>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</si>
  <si>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</si>
  <si>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</si>
  <si>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</si>
  <si>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</si>
  <si>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</si>
  <si>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</si>
  <si>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</si>
  <si>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</si>
  <si>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</si>
  <si>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</si>
  <si>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</si>
  <si>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</si>
  <si>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</si>
  <si>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</si>
  <si>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</si>
  <si>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</si>
  <si>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</si>
  <si>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</si>
  <si>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</si>
  <si>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</si>
  <si>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</si>
  <si>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</si>
  <si>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</si>
  <si>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</si>
  <si>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</si>
  <si>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</si>
  <si>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</si>
  <si>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</si>
  <si>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</si>
  <si>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</si>
  <si>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</si>
  <si>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</si>
  <si>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</si>
  <si>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</si>
  <si>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</si>
  <si>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</si>
  <si>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</si>
  <si>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</si>
  <si>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</si>
  <si>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</si>
  <si>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</si>
  <si>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</si>
  <si>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</si>
  <si>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</si>
  <si>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</si>
  <si>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</si>
  <si>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</si>
  <si>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</si>
  <si>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</si>
  <si>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</si>
  <si>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</si>
  <si>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</si>
  <si>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</si>
  <si>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</si>
  <si>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</si>
  <si>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</si>
  <si>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</si>
  <si>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</si>
  <si>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</si>
  <si>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</si>
  <si>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</si>
  <si>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</si>
  <si>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</si>
  <si>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</si>
  <si>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</si>
  <si>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</si>
  <si>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</si>
  <si>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</si>
  <si>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</si>
  <si>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</si>
  <si>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</si>
  <si>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</si>
  <si>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</si>
  <si>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</si>
  <si>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</si>
  <si>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</si>
  <si>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</si>
  <si>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</si>
  <si>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</si>
  <si>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</si>
  <si>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</si>
  <si>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</si>
  <si>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</si>
  <si>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</si>
  <si>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</si>
  <si>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</si>
  <si>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</si>
  <si>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</si>
  <si>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</si>
  <si>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</si>
  <si>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</si>
  <si>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</si>
  <si>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</si>
  <si>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</si>
  <si>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</si>
  <si>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</si>
  <si>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</si>
  <si>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</si>
  <si>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</si>
  <si>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</si>
  <si>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</si>
  <si>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</si>
  <si>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</si>
  <si>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</si>
  <si>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</si>
  <si>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</si>
  <si>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</si>
  <si>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</si>
  <si>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</si>
  <si>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</si>
  <si>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</si>
  <si>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</si>
  <si>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</si>
  <si>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</si>
  <si>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</si>
  <si>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</si>
  <si>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</si>
  <si>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</si>
  <si>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</si>
  <si>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</si>
  <si>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</si>
  <si>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</si>
  <si>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</si>
  <si>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</si>
  <si>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</si>
  <si>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</si>
  <si>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</si>
  <si>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</si>
  <si>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</si>
  <si>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</si>
  <si>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</si>
  <si>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</si>
  <si>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</si>
  <si>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</si>
  <si>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</si>
  <si>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</si>
  <si>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</si>
  <si>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</si>
  <si>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</si>
  <si>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</si>
  <si>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</si>
  <si>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</si>
  <si>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</si>
  <si>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</si>
  <si>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</si>
  <si>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</si>
  <si>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</si>
  <si>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</si>
  <si>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</si>
  <si>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</si>
  <si>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</si>
  <si>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</si>
  <si>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</si>
  <si>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</si>
  <si>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</si>
  <si>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</si>
  <si>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</si>
  <si>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</si>
  <si>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</si>
  <si>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</si>
  <si>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</si>
  <si>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</si>
  <si>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</si>
  <si>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</si>
  <si>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</si>
  <si>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</si>
  <si>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</si>
  <si>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</si>
  <si>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</si>
  <si>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</si>
  <si>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</si>
  <si>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</si>
  <si>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</si>
  <si>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</si>
  <si>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</si>
  <si>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</si>
  <si>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</si>
  <si>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</si>
  <si>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</si>
  <si>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</si>
  <si>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</si>
  <si>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</si>
  <si>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</si>
  <si>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</si>
  <si>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</si>
  <si>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</si>
  <si>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</si>
  <si>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</si>
  <si>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</si>
  <si>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</si>
  <si>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</si>
  <si>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</si>
  <si>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</si>
  <si>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</si>
  <si>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</si>
  <si>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</si>
  <si>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</si>
  <si>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</si>
  <si>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</si>
  <si>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MC1 09:27, autorizado 09:27, em intervalo 10:58 até 14h</t>
  </si>
  <si>
    <t xml:space="preserve">MC1 07:54, aguarda autorização CCO, autorizado 11:46, em deslocamento para descarga 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</si>
  <si>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</si>
  <si>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</si>
  <si>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</si>
  <si>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</si>
  <si>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</si>
  <si>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</si>
  <si>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</si>
  <si>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</si>
  <si>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08:22, autorizado 09:49, em inspeção a TIN</t>
  </si>
  <si>
    <t xml:space="preserve">Carlos </t>
  </si>
  <si>
    <t>Equipe pronta 7h, em intervalo 07:35 até 17:35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</si>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</sst>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BD1" activePane="topRight" state="frozen"/>
      <selection pane="topRight" activeCell="BE97" sqref="BE9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 t="str">
        <f>IF(D82="","*",IFERROR(IF(ISODD(COUNT(AS82:AX84)),"ERRO",SUM((AT82-AS82),(AV82-AU82),(AX82-AW82))),"ERRO"))</f>
        <v>ERRO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e">
        <f t="shared" si="8"/>
        <v>#VALUE!</v>
      </c>
      <c r="BR82" s="15" t="e">
        <f t="shared" si="9"/>
        <v>#VALUE!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ERRO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1</v>
      </c>
      <c r="BI84" s="14"/>
      <c r="BJ84" s="14" t="s">
        <v>1444</v>
      </c>
      <c r="BK84" s="14" t="s">
        <v>1444</v>
      </c>
      <c r="BL84" s="13"/>
      <c r="BM84" s="12"/>
      <c r="BN84" s="12"/>
      <c r="BO84" s="130"/>
      <c r="BP84" s="14"/>
      <c r="BQ84" s="10" t="e">
        <f t="shared" si="8"/>
        <v>#VALUE!</v>
      </c>
      <c r="BR84" s="15" t="e">
        <f t="shared" si="9"/>
        <v>#VALUE!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1</v>
      </c>
      <c r="BI85" s="14"/>
      <c r="BJ85" s="14" t="s">
        <v>1445</v>
      </c>
      <c r="BK85" s="14" t="s">
        <v>1445</v>
      </c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/>
      <c r="AT87" s="32"/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/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/>
      <c r="BI87" s="14"/>
      <c r="BJ87" s="14" t="s">
        <v>1446</v>
      </c>
      <c r="BK87" s="14" t="s">
        <v>1446</v>
      </c>
      <c r="BL87" s="13"/>
      <c r="BM87" s="12"/>
      <c r="BN87" s="12"/>
      <c r="BO87" s="130"/>
      <c r="BP87" s="14"/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 t="s">
        <v>1446</v>
      </c>
      <c r="BK88" s="14" t="s">
        <v>1446</v>
      </c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1447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/>
      <c r="AV92" s="32"/>
      <c r="AW92" s="32"/>
      <c r="AX92" s="32"/>
      <c r="AY92" s="184">
        <f>IF(D92="","*",IFERROR(IF(ISODD(COUNT(AS92:AX94)),"ERRO",SUM((AT92-AS92),(AV92-AU92),(AX92-AW92))),"ERRO"))</f>
        <v>8.333333333333337E-2</v>
      </c>
      <c r="AZ92" s="11"/>
      <c r="BA92" s="60"/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1</v>
      </c>
      <c r="BI92" s="14"/>
      <c r="BJ92" s="14" t="s">
        <v>1448</v>
      </c>
      <c r="BK92" s="14" t="s">
        <v>1449</v>
      </c>
      <c r="BL92" s="13"/>
      <c r="BM92" s="12"/>
      <c r="BN92" s="12"/>
      <c r="BO92" s="130"/>
      <c r="BP92" s="14"/>
      <c r="BQ92" s="10" t="str">
        <f t="shared" si="8"/>
        <v>Produção e Intervalo</v>
      </c>
      <c r="BR92" s="15">
        <f t="shared" si="9"/>
        <v>0.50000000000000022</v>
      </c>
      <c r="BS92" s="15">
        <f t="shared" si="10"/>
        <v>0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1450</v>
      </c>
      <c r="BK94" s="14" t="s">
        <v>1450</v>
      </c>
      <c r="BL94" s="13"/>
      <c r="BM94" s="12" t="s">
        <v>1028</v>
      </c>
      <c r="BN94" s="12" t="s">
        <v>1028</v>
      </c>
      <c r="BO94" s="130" t="s">
        <v>1028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1</v>
      </c>
      <c r="BI96" s="14"/>
      <c r="BJ96" s="14" t="s">
        <v>1451</v>
      </c>
      <c r="BK96" s="14" t="s">
        <v>1451</v>
      </c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1452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1</v>
      </c>
      <c r="BI97" s="14"/>
      <c r="BJ97" s="14" t="s">
        <v>1453</v>
      </c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1</v>
      </c>
      <c r="BI98" s="14"/>
      <c r="BJ98" s="14" t="s">
        <v>1454</v>
      </c>
      <c r="BK98" s="14"/>
      <c r="BL98" s="13"/>
      <c r="BM98" s="12"/>
      <c r="BN98" s="12"/>
      <c r="BO98" s="130"/>
      <c r="BP98" s="14"/>
      <c r="BQ98" s="10" t="str">
        <f t="shared" si="8"/>
        <v>Produção</v>
      </c>
      <c r="BR98" s="15">
        <f t="shared" si="9"/>
        <v>1.0000000000000004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1455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/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1</v>
      </c>
      <c r="BI99" s="14"/>
      <c r="BJ99" s="14" t="s">
        <v>1456</v>
      </c>
      <c r="BK99" s="14" t="s">
        <v>1456</v>
      </c>
      <c r="BL99" s="13"/>
      <c r="BM99" s="12"/>
      <c r="BN99" s="12"/>
      <c r="BO99" s="130"/>
      <c r="BP99" s="14"/>
      <c r="BQ99" s="10" t="str">
        <f t="shared" si="8"/>
        <v>Produção</v>
      </c>
      <c r="BR99" s="15">
        <f t="shared" si="9"/>
        <v>0.99999999999999989</v>
      </c>
      <c r="BS99" s="15">
        <f t="shared" si="10"/>
        <v>0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95" operator="equal">
      <formula>"ERRO"</formula>
    </cfRule>
  </conditionalFormatting>
  <conditionalFormatting sqref="X4 Y1:Z5 Y8:Z777">
    <cfRule type="cellIs" dxfId="123" priority="18484" operator="equal">
      <formula>"OPORTUNIDADE"</formula>
    </cfRule>
  </conditionalFormatting>
  <conditionalFormatting sqref="AZ6:AZ777">
    <cfRule type="expression" dxfId="122" priority="18479">
      <formula>$BU6=1</formula>
    </cfRule>
  </conditionalFormatting>
  <conditionalFormatting sqref="BQ6:BQ777">
    <cfRule type="cellIs" dxfId="121" priority="18490" operator="equal">
      <formula>"Produção e Intervalo"</formula>
    </cfRule>
    <cfRule type="cellIs" dxfId="120" priority="18491" operator="equal">
      <formula>"Aderente"</formula>
    </cfRule>
    <cfRule type="cellIs" dxfId="119" priority="18492" operator="equal">
      <formula>"Intervalo"</formula>
    </cfRule>
    <cfRule type="cellIs" dxfId="118" priority="18493" operator="equal">
      <formula>"Produção"</formula>
    </cfRule>
    <cfRule type="cellIs" dxfId="117" priority="18494" operator="equal">
      <formula>"ERRO"</formula>
    </cfRule>
  </conditionalFormatting>
  <conditionalFormatting sqref="BR6:BS777">
    <cfRule type="cellIs" dxfId="116" priority="18472" operator="equal">
      <formula>"*"</formula>
    </cfRule>
    <cfRule type="cellIs" dxfId="115" priority="18473" operator="greaterThanOrEqual">
      <formula>1</formula>
    </cfRule>
    <cfRule type="cellIs" dxfId="114" priority="18474" operator="lessThan">
      <formula>1</formula>
    </cfRule>
  </conditionalFormatting>
  <conditionalFormatting sqref="Y8:Z777">
    <cfRule type="cellIs" dxfId="113" priority="18420" operator="equal">
      <formula>"NÃO"</formula>
    </cfRule>
    <cfRule type="cellIs" dxfId="112" priority="18421" operator="equal">
      <formula>"SIM"</formula>
    </cfRule>
  </conditionalFormatting>
  <conditionalFormatting sqref="Y1047840:Y1048576">
    <cfRule type="cellIs" dxfId="111" priority="18301" operator="equal">
      <formula>"OPORTUNIDADE"</formula>
    </cfRule>
  </conditionalFormatting>
  <conditionalFormatting sqref="Y1047840:Y1048576">
    <cfRule type="cellIs" dxfId="110" priority="18299" operator="equal">
      <formula>"NÃO"</formula>
    </cfRule>
    <cfRule type="cellIs" dxfId="109" priority="18300" operator="equal">
      <formula>"SIM"</formula>
    </cfRule>
  </conditionalFormatting>
  <conditionalFormatting sqref="Y6:Y7">
    <cfRule type="cellIs" dxfId="108" priority="21" operator="equal">
      <formula>"OPORTUNIDADE"</formula>
    </cfRule>
  </conditionalFormatting>
  <conditionalFormatting sqref="Y6:Y7">
    <cfRule type="cellIs" dxfId="107" priority="19" operator="equal">
      <formula>"NÃO"</formula>
    </cfRule>
    <cfRule type="cellIs" dxfId="106" priority="20" operator="equal">
      <formula>"SIM"</formula>
    </cfRule>
  </conditionalFormatting>
  <conditionalFormatting sqref="BK1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7">
    <cfRule type="iconSet" priority="22722">
      <iconSet showValue="0">
        <cfvo type="percent" val="0"/>
        <cfvo type="num" val="1"/>
        <cfvo type="num" val="1" gte="0"/>
      </iconSet>
    </cfRule>
  </conditionalFormatting>
  <conditionalFormatting sqref="BK82:BK83 BK52:BK54 BK6:BK7 BK15:BK16 BK13 BK9:BK11 BK24:BK32 BK18:BK21 BK34 BK36:BK37 BK41:BK42 BK44 BK57 BK60:BK62 BK64:BK70 BK72 BK77 BK100:BK777 BK86 BK89:BK91 BK93 BK95 BK97:BK98">
    <cfRule type="iconSet" priority="2273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15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17">
      <iconSet showValue="0">
        <cfvo type="percent" val="0"/>
        <cfvo type="num" val="1"/>
        <cfvo type="num" val="1" gte="0"/>
      </iconSet>
    </cfRule>
    <cfRule type="iconSet" priority="22818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21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1457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1458</v>
      </c>
      <c r="E3" s="186" t="s">
        <v>1459</v>
      </c>
      <c r="F3" s="186" t="s">
        <v>1460</v>
      </c>
      <c r="G3" s="186" t="s">
        <v>1461</v>
      </c>
      <c r="H3" s="186" t="s">
        <v>1462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1463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1464</v>
      </c>
      <c r="D12" s="187">
        <v>9049</v>
      </c>
      <c r="E12" s="188">
        <v>46044</v>
      </c>
      <c r="F12" s="190" t="s">
        <v>1465</v>
      </c>
      <c r="G12" s="187" t="s">
        <v>1466</v>
      </c>
      <c r="H12" s="187"/>
    </row>
    <row r="13" spans="3:8">
      <c r="C13" s="187" t="s">
        <v>1464</v>
      </c>
      <c r="D13" s="187">
        <v>9044</v>
      </c>
      <c r="E13" s="188">
        <v>46044</v>
      </c>
      <c r="F13" s="190" t="s">
        <v>1467</v>
      </c>
      <c r="G13" s="187" t="s">
        <v>1468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1469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1469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1470</v>
      </c>
      <c r="C2" s="83" t="s">
        <v>1195</v>
      </c>
      <c r="D2" s="83" t="s">
        <v>1197</v>
      </c>
      <c r="E2" s="83" t="s">
        <v>1471</v>
      </c>
      <c r="F2" s="83" t="s">
        <v>1472</v>
      </c>
      <c r="G2" s="83" t="s">
        <v>1473</v>
      </c>
      <c r="H2" s="83" t="s">
        <v>1474</v>
      </c>
      <c r="I2" s="83" t="s">
        <v>1475</v>
      </c>
      <c r="J2" s="83" t="s">
        <v>1476</v>
      </c>
      <c r="K2" s="109" t="s">
        <v>1477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H85" sqref="H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1478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1479</v>
      </c>
      <c r="B2" s="91" t="s">
        <v>1480</v>
      </c>
      <c r="C2" s="91" t="s">
        <v>7</v>
      </c>
      <c r="D2" s="92" t="s">
        <v>1210</v>
      </c>
      <c r="E2" s="92" t="s">
        <v>365</v>
      </c>
      <c r="F2" s="92" t="s">
        <v>1481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1482</v>
      </c>
      <c r="T2" s="94" t="s">
        <v>1213</v>
      </c>
      <c r="U2" s="90">
        <f ca="1">TODAY()-1</f>
        <v>46062</v>
      </c>
      <c r="V2" s="90">
        <f ca="1">U2-1</f>
        <v>46061</v>
      </c>
      <c r="W2" s="90">
        <f ca="1">V2-1</f>
        <v>46060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180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180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180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 t="str">
        <f ca="1">_xlfn.XLOOKUP(G63&amp;$V$2,BS_CONTROLE[CHAVE],BS_CONTROLE[Quantidade_11],"-")</f>
        <v>-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1000</v>
      </c>
      <c r="W66" s="98">
        <f ca="1">_xlfn.XLOOKUP(G66&amp;$W$2,BS_CONTROLE[CHAVE],BS_CONTROLE[Quantidade_11],"-")</f>
        <v>885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0</v>
      </c>
      <c r="V68" s="98">
        <f ca="1">_xlfn.XLOOKUP(G68&amp;$V$2,BS_CONTROLE[CHAVE],BS_CONTROLE[Quantidade_11],"-")</f>
        <v>1000</v>
      </c>
      <c r="W68" s="98">
        <f ca="1">_xlfn.XLOOKUP(G68&amp;$W$2,BS_CONTROLE[CHAVE],BS_CONTROLE[Quantidade_11],"-")</f>
        <v>885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>
        <f ca="1">_xlfn.XLOOKUP(G74&amp;$U$2,BS_CONTROLE[CHAVE],BS_CONTROLE[Quantidade_11],"-")</f>
        <v>180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1000</v>
      </c>
      <c r="W78" s="98">
        <f ca="1">_xlfn.XLOOKUP(G78&amp;$W$2,BS_CONTROLE[CHAVE],BS_CONTROLE[Quantidade_11],"-")</f>
        <v>885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_xlfn.XLOOKUP(G79&amp;$U$2,BS_CONTROLE[CHAVE],BS_CONTROLE[Quantidade_11],"-")</f>
        <v>0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>
        <f ca="1">_xlfn.XLOOKUP(G83&amp;$U$2,BS_CONTROLE[CHAVE],BS_CONTROLE[Quantidade_11],"-")</f>
        <v>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>
        <f ca="1">_xlfn.XLOOKUP(G85&amp;$U$2,BS_CONTROLE[CHAVE],BS_CONTROLE[Quantidade_11],"-")</f>
        <v>0</v>
      </c>
      <c r="V85" s="98" t="str">
        <f ca="1">_xlfn.XLOOKUP(G85&amp;$V$2,BS_CONTROLE[CHAVE],BS_CONTROLE[Quantidade_11],"-")</f>
        <v>-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1000</v>
      </c>
      <c r="W92" s="98">
        <f ca="1">_xlfn.XLOOKUP(G92&amp;$W$2,BS_CONTROLE[CHAVE],BS_CONTROLE[Quantidade_11],"-")</f>
        <v>885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>
        <f ca="1">_xlfn.XLOOKUP(G96&amp;$U$2,BS_CONTROLE[CHAVE],BS_CONTROLE[Quantidade_11],"-")</f>
        <v>180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10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 U901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1483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1484</v>
      </c>
      <c r="C4" s="191" t="s">
        <v>1485</v>
      </c>
      <c r="D4" s="191" t="s">
        <v>1486</v>
      </c>
      <c r="E4" s="191" t="s">
        <v>1487</v>
      </c>
      <c r="F4" s="191" t="s">
        <v>365</v>
      </c>
      <c r="G4" s="191" t="s">
        <v>1488</v>
      </c>
    </row>
    <row r="5" spans="2:7">
      <c r="B5" s="192" t="s">
        <v>1489</v>
      </c>
      <c r="C5" s="192">
        <v>309525</v>
      </c>
      <c r="D5" s="192" t="s">
        <v>1490</v>
      </c>
      <c r="E5" s="192" t="s">
        <v>249</v>
      </c>
      <c r="F5" s="192" t="s">
        <v>1491</v>
      </c>
      <c r="G5" s="193">
        <v>46296</v>
      </c>
    </row>
    <row r="6" spans="2:7">
      <c r="B6" s="192" t="s">
        <v>1492</v>
      </c>
      <c r="C6" s="192">
        <v>257410</v>
      </c>
      <c r="D6" s="192" t="s">
        <v>1493</v>
      </c>
      <c r="E6" s="192" t="s">
        <v>249</v>
      </c>
      <c r="F6" s="192" t="s">
        <v>1491</v>
      </c>
      <c r="G6" s="193"/>
    </row>
    <row r="7" spans="2:7">
      <c r="B7" s="192" t="s">
        <v>1494</v>
      </c>
      <c r="C7" s="192">
        <v>256875</v>
      </c>
      <c r="D7" s="192" t="s">
        <v>1495</v>
      </c>
      <c r="E7" s="192" t="s">
        <v>249</v>
      </c>
      <c r="F7" s="192" t="s">
        <v>1491</v>
      </c>
      <c r="G7" s="193">
        <v>46296</v>
      </c>
    </row>
    <row r="8" spans="2:7">
      <c r="B8" s="192" t="s">
        <v>1496</v>
      </c>
      <c r="C8" s="192">
        <v>257278</v>
      </c>
      <c r="D8" s="192" t="s">
        <v>1497</v>
      </c>
      <c r="E8" s="192" t="s">
        <v>240</v>
      </c>
      <c r="F8" s="192" t="s">
        <v>1498</v>
      </c>
      <c r="G8" s="193">
        <v>46235</v>
      </c>
    </row>
    <row r="9" spans="2:7">
      <c r="B9" s="192" t="s">
        <v>1499</v>
      </c>
      <c r="C9" s="192">
        <v>261794</v>
      </c>
      <c r="D9" s="192" t="s">
        <v>1500</v>
      </c>
      <c r="E9" s="192" t="s">
        <v>240</v>
      </c>
      <c r="F9" s="192" t="s">
        <v>1498</v>
      </c>
      <c r="G9" s="193">
        <v>46082</v>
      </c>
    </row>
    <row r="10" spans="2:7">
      <c r="B10" s="192" t="s">
        <v>1501</v>
      </c>
      <c r="C10" s="192">
        <v>257033</v>
      </c>
      <c r="D10" s="192" t="s">
        <v>1502</v>
      </c>
      <c r="E10" s="192" t="s">
        <v>240</v>
      </c>
      <c r="F10" s="192" t="s">
        <v>479</v>
      </c>
      <c r="G10" s="192" t="s">
        <v>1503</v>
      </c>
    </row>
    <row r="11" spans="2:7">
      <c r="B11" s="192" t="s">
        <v>1504</v>
      </c>
      <c r="C11" s="192">
        <v>396578</v>
      </c>
      <c r="D11" s="192" t="s">
        <v>1505</v>
      </c>
      <c r="E11" s="192" t="s">
        <v>240</v>
      </c>
      <c r="F11" s="192" t="s">
        <v>479</v>
      </c>
      <c r="G11" s="192" t="s">
        <v>1503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1506</v>
      </c>
      <c r="D5" s="270"/>
      <c r="E5" s="270"/>
      <c r="F5" s="270"/>
      <c r="G5" s="270"/>
      <c r="H5" s="270"/>
      <c r="I5" s="270"/>
      <c r="J5" s="271"/>
      <c r="K5" s="272" t="s">
        <v>1507</v>
      </c>
      <c r="L5" s="273"/>
      <c r="M5" s="273"/>
      <c r="N5" s="273"/>
      <c r="O5" s="274" t="s">
        <v>1508</v>
      </c>
      <c r="P5" s="275"/>
      <c r="Q5" s="276"/>
    </row>
    <row r="6" spans="1:17" s="81" customFormat="1" ht="15.75" customHeight="1">
      <c r="A6" s="75" t="s">
        <v>1481</v>
      </c>
      <c r="B6" s="82" t="s">
        <v>1480</v>
      </c>
      <c r="C6" s="83" t="s">
        <v>1210</v>
      </c>
      <c r="D6" s="84" t="s">
        <v>1211</v>
      </c>
      <c r="E6" s="83" t="s">
        <v>1509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1510</v>
      </c>
      <c r="M6" s="116" t="s">
        <v>29</v>
      </c>
      <c r="N6" s="117" t="s">
        <v>1205</v>
      </c>
      <c r="O6" s="165" t="s">
        <v>1248</v>
      </c>
      <c r="P6" s="128"/>
      <c r="Q6" s="139" t="s">
        <v>1511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1</v>
      </c>
      <c r="P108" s="78"/>
      <c r="Q108" s="120" t="str">
        <f>IF($A$2=1,IF(FN_MC!BJ84="","*",FN_MC!BJ84),IF(FN_MC!BK84="","*",FN_MC!BK84))</f>
        <v>MC1 09:27, autorizado 09:27, em intervalo 10:58 até 14h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1</v>
      </c>
      <c r="P109" s="78"/>
      <c r="Q109" s="120" t="str">
        <f>IF($A$2=1,IF(FN_MC!BJ85="","*",FN_MC!BJ85),IF(FN_MC!BK85="","*",FN_MC!BK85))</f>
        <v xml:space="preserve">MC1 07:54, aguarda autorização CCO, autorizado 11:46, em deslocamento para descarga 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1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1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1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1</v>
      </c>
      <c r="P122" s="78"/>
      <c r="Q122" s="120" t="str">
        <f>IF($A$2=1,IF(FN_MC!BJ98="","*",FN_MC!BJ98),IF(FN_MC!BK98="","*",FN_MC!BK98))</f>
        <v>*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1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2026-02-10T15:00:52Z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