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94" documentId="8_{B6337239-1A00-434D-AAD0-422EA1FEB5AE}" xr6:coauthVersionLast="47" xr6:coauthVersionMax="47" xr10:uidLastSave="{517E603E-DB16-4F47-B68C-7317491A005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3" i="1" l="1" a="1"/>
  <c r="N293" i="1" s="1"/>
  <c r="M293" i="1" a="1"/>
  <c r="M293" i="1" s="1"/>
  <c r="N292" i="1" a="1"/>
  <c r="N292" i="1" s="1"/>
  <c r="M292" i="1" a="1"/>
  <c r="M292" i="1" s="1"/>
  <c r="N291" i="1" a="1"/>
  <c r="N291" i="1" s="1"/>
  <c r="M291" i="1" a="1"/>
  <c r="M291" i="1" s="1"/>
  <c r="N288" i="1" a="1"/>
  <c r="N288" i="1" s="1"/>
  <c r="M288" i="1" a="1"/>
  <c r="M288" i="1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N283" i="1" a="1"/>
  <c r="N283" i="1" s="1"/>
  <c r="M283" i="1" a="1"/>
  <c r="M283" i="1" s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A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7" i="12"/>
  <c r="M324" i="11"/>
  <c r="K33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8" i="1" l="1"/>
  <c r="AJ260" i="1"/>
  <c r="AJ287" i="1"/>
  <c r="AJ286" i="1"/>
  <c r="AJ284" i="1"/>
  <c r="AJ285" i="1"/>
  <c r="AJ283" i="1"/>
  <c r="AJ259" i="1"/>
  <c r="AJ200" i="1"/>
  <c r="L304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<sst xmlns="http://schemas.openxmlformats.org/spreadsheetml/2006/main" count="7854" uniqueCount="1442">
  <si>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</si>
  <si>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</si>
  <si>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</si>
  <si>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</si>
  <si>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</si>
  <si>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</si>
  <si>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</si>
  <si>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</si>
  <si>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</si>
  <si>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</si>
  <si>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</si>
  <si>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</si>
  <si>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</si>
  <si>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</si>
  <si>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</si>
  <si>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</si>
  <si>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</si>
  <si>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</si>
  <si>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</si>
  <si>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</si>
  <si>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</si>
  <si>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</si>
  <si>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</si>
  <si>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</si>
  <si>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</si>
  <si>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</si>
  <si>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</si>
  <si>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</si>
  <si>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</si>
  <si>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</si>
  <si>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</si>
  <si>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</si>
  <si>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</si>
  <si>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</si>
  <si>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</si>
  <si>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</si>
  <si>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</si>
  <si>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</si>
  <si>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</si>
  <si>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</si>
  <si>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</si>
  <si>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</si>
  <si>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</si>
  <si>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</si>
  <si>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</si>
  <si>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</si>
  <si>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</si>
  <si>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</si>
  <si>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</si>
  <si>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</si>
  <si>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</si>
  <si>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</si>
  <si>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</si>
  <si>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</si>
  <si>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</si>
  <si>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</si>
  <si>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</si>
  <si>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</si>
  <si>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</si>
  <si>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</si>
  <si>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</si>
  <si>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</si>
  <si>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</si>
  <si>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</si>
  <si>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</si>
  <si>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</si>
  <si>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</si>
  <si>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</si>
  <si>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</si>
  <si>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</si>
  <si>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</si>
  <si>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</si>
  <si>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</si>
  <si>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</si>
  <si>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</si>
  <si>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</si>
  <si>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</si>
  <si>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</si>
  <si>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</si>
  <si>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</si>
  <si>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</si>
  <si>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</si>
  <si>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</si>
  <si>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</si>
  <si>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</si>
  <si>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</si>
  <si>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</si>
  <si>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</si>
  <si>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</si>
  <si>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</si>
  <si>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</si>
  <si>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</si>
  <si>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</si>
  <si>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</si>
  <si>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</si>
  <si>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</si>
  <si>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</si>
  <si>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</si>
  <si>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</si>
  <si>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</si>
  <si>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</si>
  <si>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</si>
  <si>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</si>
  <si>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</si>
  <si>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</si>
  <si>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</si>
  <si>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</si>
  <si>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</si>
  <si>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</si>
  <si>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</si>
  <si>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</si>
  <si>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</si>
  <si>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</si>
  <si>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</si>
  <si>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</si>
  <si>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</si>
  <si>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</si>
  <si>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</si>
  <si>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</si>
  <si>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</si>
  <si>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</si>
  <si>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</si>
  <si>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</si>
  <si>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</si>
  <si>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</si>
  <si>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</si>
  <si>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</si>
  <si>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</si>
  <si>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</si>
  <si>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</si>
  <si>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</si>
  <si>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</si>
  <si>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</si>
  <si>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</si>
  <si>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</si>
  <si>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</si>
  <si>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</si>
  <si>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</si>
  <si>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</si>
  <si>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</si>
  <si>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</si>
  <si>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</si>
  <si>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</si>
  <si>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</si>
  <si>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</si>
  <si>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</si>
  <si>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</si>
  <si>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</si>
  <si>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</si>
  <si>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</si>
  <si>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</si>
  <si>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</si>
  <si>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</si>
  <si>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</si>
  <si>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</si>
  <si>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</si>
  <si>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</si>
  <si>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</si>
  <si>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</si>
  <si>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</si>
  <si>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</si>
  <si>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</si>
  <si>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</si>
  <si>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</si>
  <si>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</si>
  <si>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</si>
  <si>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</si>
  <si>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</si>
  <si>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</si>
  <si>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</si>
  <si>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</si>
  <si>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</si>
  <si>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</si>
  <si>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</si>
  <si>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</si>
  <si>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</si>
  <si>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</si>
  <si>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</si>
  <si>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</si>
  <si>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</si>
  <si>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</si>
  <si>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</si>
  <si>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</si>
  <si>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</si>
  <si>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</si>
  <si>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</si>
  <si>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</si>
  <si>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</si>
  <si>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</si>
  <si>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</si>
  <si>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</si>
  <si>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</si>
  <si>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</si>
  <si>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</si>
  <si>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</si>
  <si>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</si>
  <si>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</si>
  <si>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</si>
  <si>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</si>
  <si>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</si>
  <si>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</si>
  <si>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</si>
  <si>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</si>
  <si>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</si>
  <si>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</si>
  <si>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</si>
  <si>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</si>
  <si>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</si>
  <si>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</si>
  <si>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</si>
  <si>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</si>
  <si>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</si>
  <si>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</si>
  <si>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</si>
  <si>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</si>
  <si>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</si>
  <si>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</si>
  <si>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</si>
  <si>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</si>
  <si>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</si>
  <si>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</si>
  <si>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</si>
  <si>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</si>
  <si>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</si>
  <si>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</si>
  <si>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</si>
  <si>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</si>
  <si>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</si>
  <si>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</si>
  <si>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</si>
  <si>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</si>
  <si>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</si>
  <si>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</si>
  <si>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</si>
  <si>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</si>
  <si>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</si>
  <si>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</si>
  <si>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</si>
  <si>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</si>
  <si>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</si>
  <si>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</si>
  <si>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</si>
  <si>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</si>
  <si>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</si>
  <si>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</si>
  <si>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</si>
  <si>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</si>
  <si>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</si>
  <si>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</si>
  <si>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</si>
  <si>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</si>
  <si>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</si>
  <si>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</si>
  <si>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</si>
  <si>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</si>
  <si>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</si>
  <si>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</si>
  <si>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</si>
  <si>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</si>
  <si>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</si>
  <si>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</si>
  <si>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</si>
  <si>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</si>
  <si>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</si>
  <si>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</si>
  <si>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</si>
  <si>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</si>
  <si>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</si>
  <si>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</si>
  <si>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</si>
  <si>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</si>
  <si>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</si>
  <si>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</si>
  <si>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</si>
  <si>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</si>
  <si>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</si>
  <si>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</si>
  <si>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</si>
  <si>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</si>
  <si>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</si>
  <si>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</si>
  <si>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</si>
  <si>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</si>
  <si>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</si>
  <si>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</si>
  <si>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</si>
  <si>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</si>
  <si>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</si>
  <si>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</si>
  <si>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</si>
  <si>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</si>
  <si>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</si>
  <si>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</si>
  <si>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</si>
  <si>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</si>
  <si>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</si>
  <si>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</si>
  <si>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</si>
  <si>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</si>
  <si>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</si>
  <si>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</si>
  <si>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</si>
  <si>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</si>
  <si>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</si>
  <si>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</si>
  <si>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</si>
  <si>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</si>
  <si>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</si>
  <si>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</si>
  <si>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</si>
  <si>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</si>
  <si>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</si>
  <si>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</si>
  <si>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</si>
  <si>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</si>
  <si>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</si>
  <si>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</si>
  <si>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</si>
  <si>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</si>
  <si>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</si>
  <si>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</si>
  <si>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</si>
  <si>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</si>
  <si>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</si>
  <si>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</si>
  <si>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</si>
  <si>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</si>
  <si>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</si>
  <si>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</si>
  <si>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</si>
  <si>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</si>
  <si>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</si>
  <si>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</si>
  <si>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</si>
  <si>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</si>
  <si>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</si>
  <si>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</si>
  <si>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</si>
  <si>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</si>
  <si>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</si>
  <si>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</si>
  <si>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</si>
  <si>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</si>
  <si>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</si>
  <si>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</si>
  <si>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</si>
  <si>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</si>
  <si>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</si>
  <si>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</si>
  <si>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</si>
  <si>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</si>
  <si>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</si>
  <si>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</si>
  <si>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</si>
  <si>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</si>
  <si>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</si>
  <si>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</si>
  <si>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</si>
  <si>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</si>
  <si>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</si>
  <si>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</si>
  <si>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</si>
  <si>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</si>
  <si>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</si>
  <si>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</si>
  <si>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</si>
  <si>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</si>
  <si>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</si>
  <si>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</si>
  <si>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</si>
  <si>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</si>
  <si>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</si>
  <si>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</si>
  <si>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</si>
  <si>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</si>
  <si>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</si>
  <si>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</si>
  <si>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</si>
  <si>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</si>
  <si>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</si>
  <si>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</si>
  <si>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</si>
  <si>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</si>
  <si>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</si>
  <si>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</si>
  <si>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</si>
  <si>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</si>
  <si>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</si>
  <si>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</si>
  <si>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</si>
  <si>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</si>
  <si>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</si>
  <si>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</si>
  <si>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</si>
  <si>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</si>
  <si>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</si>
  <si>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</si>
  <si>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</si>
  <si>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</si>
  <si>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</si>
  <si>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</si>
  <si>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</si>
  <si>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</si>
  <si>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</si>
  <si>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</si>
  <si>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</si>
  <si>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</si>
  <si>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</si>
  <si>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</si>
  <si>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</si>
  <si>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</si>
  <si>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</si>
  <si>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</si>
  <si>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</si>
  <si>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</si>
  <si>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</si>
  <si>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</si>
  <si>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</si>
  <si>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</si>
  <si>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</si>
  <si>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</si>
  <si>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</si>
  <si>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</si>
  <si>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</si>
  <si>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</si>
  <si>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</si>
  <si>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</si>
  <si>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</si>
  <si>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</si>
  <si>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</si>
  <si>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</si>
  <si>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</si>
  <si>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</si>
  <si>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</si>
  <si>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</si>
  <si>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</si>
  <si>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</si>
  <si>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</si>
  <si>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</si>
  <si>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</si>
  <si>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</si>
  <si>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</si>
  <si>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</si>
  <si>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</si>
  <si>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</si>
  <si>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</si>
  <si>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</si>
  <si>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</si>
  <si>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</si>
  <si>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</si>
  <si>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</si>
  <si>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</si>
  <si>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</si>
  <si>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</si>
  <si>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</si>
  <si>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</si>
  <si>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</si>
  <si>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</si>
  <si>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</si>
  <si>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</si>
  <si>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</si>
  <si>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</si>
  <si>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</si>
  <si>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</si>
  <si>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</si>
  <si>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</si>
  <si>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</si>
  <si>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</si>
  <si>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</si>
  <si>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</si>
  <si>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</si>
  <si>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</si>
  <si>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</si>
  <si>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</si>
  <si>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</si>
  <si>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</si>
  <si>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</si>
  <si>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</si>
  <si>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</si>
  <si>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</si>
  <si>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</si>
  <si>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</si>
  <si>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</si>
  <si>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</si>
  <si>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</si>
  <si>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</si>
  <si>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</si>
  <si>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</si>
  <si>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</si>
  <si>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</si>
  <si>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</si>
  <si>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</si>
  <si>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</si>
  <si>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</si>
  <si>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</si>
  <si>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</si>
  <si>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</si>
  <si>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</si>
  <si>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</si>
  <si>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</si>
  <si>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</si>
  <si>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</si>
  <si>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</si>
  <si>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</si>
  <si>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</si>
  <si>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</si>
  <si>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</si>
  <si>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</si>
  <si>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</si>
  <si>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</si>
  <si>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</si>
  <si>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</si>
  <si>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</si>
  <si>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</si>
  <si>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</si>
  <si>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</si>
  <si>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</si>
  <si>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</si>
  <si>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</si>
  <si>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</si>
  <si>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</si>
  <si>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</si>
  <si>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</si>
  <si>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</si>
  <si>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</si>
  <si>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</si>
  <si>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</si>
  <si>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</si>
  <si>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</si>
  <si>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</si>
  <si>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</si>
  <si>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</si>
  <si>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</si>
  <si>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</si>
  <si>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</si>
  <si>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</si>
  <si>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</si>
  <si>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</si>
  <si>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</si>
  <si>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</si>
  <si>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</si>
  <si>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</si>
  <si>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</si>
  <si>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</si>
  <si>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</si>
  <si>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</si>
  <si>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</si>
  <si>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</si>
  <si>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</si>
  <si>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</si>
  <si>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</si>
  <si>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</si>
  <si>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</si>
  <si>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</si>
  <si>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</si>
  <si>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</si>
  <si>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</si>
  <si>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</si>
  <si>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</si>
  <si>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</si>
  <si>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</si>
  <si>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</si>
  <si>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</si>
  <si>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</si>
  <si>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</si>
  <si>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</si>
  <si>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</si>
  <si>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</si>
  <si>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</si>
  <si>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</si>
  <si>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</si>
  <si>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</si>
  <si>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</si>
  <si>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</si>
  <si>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</si>
  <si>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</si>
  <si>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</si>
  <si>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</si>
  <si>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</si>
  <si>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</si>
  <si>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</si>
  <si>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</si>
  <si>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</si>
  <si>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</si>
  <si>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</si>
  <si>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</si>
  <si>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</si>
  <si>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</si>
  <si>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</si>
  <si>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</si>
  <si>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</si>
  <si>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</si>
  <si>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</si>
  <si>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</si>
  <si>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</si>
  <si>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</si>
  <si>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</si>
  <si>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</si>
  <si>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</si>
  <si>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</si>
  <si>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</si>
  <si>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</si>
  <si>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</si>
  <si>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</si>
  <si>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</si>
  <si>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</si>
  <si>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</si>
  <si>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</si>
  <si>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</si>
  <si>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</si>
  <si>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</si>
  <si>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</si>
  <si>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</si>
  <si>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</si>
  <si>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</si>
  <si>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</si>
  <si>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</si>
  <si>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</si>
  <si>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</si>
  <si>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</si>
  <si>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</si>
  <si>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</si>
  <si>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</si>
  <si>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</si>
  <si>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</si>
  <si>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</si>
  <si>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</si>
  <si>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</si>
  <si>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</si>
  <si>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</si>
  <si>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</si>
  <si>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</si>
  <si>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</si>
  <si>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</si>
  <si>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</si>
  <si>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</si>
  <si>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</si>
  <si>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</si>
  <si>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</si>
  <si>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</si>
  <si>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</si>
  <si>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</si>
  <si>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</si>
  <si>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</si>
  <si>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</si>
  <si>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</si>
  <si>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</si>
  <si>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</si>
  <si>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</si>
  <si>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</si>
  <si>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</si>
  <si>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</si>
  <si>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</si>
  <si>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</si>
  <si>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</si>
  <si>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</si>
  <si>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</si>
  <si>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</si>
  <si>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</si>
  <si>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</si>
  <si>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</si>
  <si>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</si>
  <si>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</si>
  <si>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</si>
  <si>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</si>
  <si>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</si>
  <si>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</si>
  <si>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</si>
  <si>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</si>
  <si>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</si>
  <si>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</si>
  <si>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</si>
  <si>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</si>
  <si>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</si>
  <si>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</si>
  <si>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</si>
  <si>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</si>
  <si>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</si>
  <si>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</si>
  <si>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</si>
  <si>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</si>
  <si>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</si>
  <si>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</si>
  <si>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</si>
  <si>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</si>
  <si>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</si>
  <si>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</si>
  <si>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</si>
  <si>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</si>
  <si>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</si>
  <si>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</si>
  <si>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</si>
  <si>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</si>
  <si>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</si>
  <si>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</si>
  <si>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</si>
  <si>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</si>
  <si>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</si>
  <si>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</si>
  <si>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</si>
  <si>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</si>
  <si>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</si>
  <si>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</si>
  <si>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</si>
  <si>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</si>
  <si>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</si>
  <si>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</si>
  <si>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</si>
  <si>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</si>
  <si>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</si>
  <si>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</si>
  <si>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</si>
  <si>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</si>
  <si>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</si>
  <si>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</si>
  <si>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</si>
  <si>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</si>
  <si>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</si>
  <si>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</si>
  <si>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</si>
  <si>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</si>
  <si>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</si>
  <si>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</si>
  <si>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</si>
  <si>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</si>
  <si>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</si>
  <si>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</si>
  <si>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</si>
  <si>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</si>
  <si>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</si>
  <si>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</si>
  <si>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</si>
  <si>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</si>
  <si>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</si>
  <si>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</si>
  <si>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</si>
  <si>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</si>
  <si>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</si>
  <si>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</si>
  <si>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</si>
  <si>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</si>
  <si>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</si>
  <si>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</si>
  <si>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</si>
  <si>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</si>
  <si>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</si>
  <si>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</si>
  <si>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</si>
  <si>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</si>
  <si>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</si>
  <si>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</si>
  <si>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</si>
  <si>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</si>
  <si>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</si>
  <si>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</si>
  <si>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</si>
  <si>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</si>
  <si>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</si>
  <si>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</si>
  <si>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</si>
  <si>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</si>
  <si>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</si>
  <si>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</si>
  <si>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</si>
  <si>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</si>
  <si>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</si>
  <si>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</si>
  <si>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</si>
  <si>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</si>
  <si>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</si>
  <si>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</si>
  <si>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</si>
  <si>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</si>
  <si>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</si>
  <si>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</si>
  <si>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</si>
  <si>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</si>
  <si>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</si>
  <si>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</si>
  <si>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</si>
  <si>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</si>
  <si>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</si>
  <si>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</si>
  <si>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</si>
  <si>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</si>
  <si>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</si>
  <si>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</si>
  <si>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</si>
  <si>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</si>
  <si>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</si>
  <si>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</si>
  <si>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</si>
  <si>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</si>
  <si>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</si>
  <si>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</si>
  <si>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</si>
  <si>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</si>
  <si>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</si>
  <si>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</si>
  <si>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</si>
  <si>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</si>
  <si>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</si>
  <si>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</si>
  <si>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</si>
  <si>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</si>
  <si>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</si>
  <si>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</si>
  <si>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</si>
  <si>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</si>
  <si>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</si>
  <si>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</si>
  <si>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</si>
  <si>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</si>
  <si>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</si>
  <si>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</si>
  <si>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</si>
  <si>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</si>
  <si>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</si>
  <si>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</si>
  <si>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</si>
  <si>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</si>
  <si>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</si>
  <si>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</si>
  <si>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</si>
  <si>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</si>
  <si>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</si>
  <si>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</si>
  <si>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</si>
  <si>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</si>
  <si>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</si>
  <si>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</si>
  <si>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</si>
  <si>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</si>
  <si>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</si>
  <si>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</si>
  <si>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</si>
  <si>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</si>
  <si>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</si>
  <si>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</si>
  <si>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</si>
  <si>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</si>
  <si>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</si>
  <si>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</si>
  <si>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</si>
  <si>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</si>
  <si>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</si>
  <si>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</si>
  <si>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</si>
  <si>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</si>
  <si>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</si>
  <si>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</si>
  <si>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</si>
  <si>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</si>
  <si>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</si>
  <si>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</si>
  <si>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</si>
  <si>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</si>
  <si>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</si>
  <si>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</si>
  <si>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</si>
  <si>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</si>
  <si>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</si>
  <si>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</si>
  <si>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</si>
  <si>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</si>
  <si>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</si>
  <si>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</si>
  <si>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</si>
  <si>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</si>
  <si>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</si>
  <si>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</si>
  <si>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</si>
  <si>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</si>
  <si>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</si>
  <si>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</si>
  <si>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</si>
  <si>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</si>
  <si>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</si>
  <si>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</si>
  <si>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</si>
  <si>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</si>
  <si>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</si>
  <si>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</si>
  <si>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</si>
  <si>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</si>
  <si>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</si>
  <si>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</si>
  <si>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</si>
  <si>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</si>
  <si>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</si>
  <si>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</si>
  <si>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</si>
  <si>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</si>
  <si>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</si>
  <si>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</si>
  <si>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</si>
  <si>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</si>
  <si>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</si>
  <si>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</si>
  <si>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</si>
  <si>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</si>
  <si>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</si>
  <si>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</si>
  <si>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</si>
  <si>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</si>
  <si>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</si>
  <si>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</si>
  <si>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</si>
  <si>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</si>
  <si>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</si>
  <si>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</si>
  <si>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</si>
  <si>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</si>
  <si>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</si>
  <si>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</si>
  <si>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</si>
  <si>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</si>
  <si>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</si>
  <si>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</si>
  <si>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</si>
  <si>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</si>
  <si>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</si>
  <si>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</si>
  <si>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</si>
  <si>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</si>
  <si>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</si>
  <si>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</si>
  <si>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</si>
  <si>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</si>
  <si>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</si>
  <si>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</si>
  <si>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</si>
  <si>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</si>
  <si>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</si>
  <si>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</si>
  <si>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</si>
  <si>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</si>
  <si>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</si>
  <si>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</si>
  <si>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</si>
  <si>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</si>
  <si>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</si>
  <si>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</si>
  <si>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</si>
  <si>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</si>
  <si>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</si>
  <si>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</si>
  <si>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</si>
  <si>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</si>
  <si>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</si>
  <si>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</si>
  <si>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</si>
  <si>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</si>
  <si>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</si>
  <si>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</si>
  <si>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</si>
  <si>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</si>
  <si>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</si>
  <si>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</si>
  <si>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</si>
  <si>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</si>
  <si>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</si>
  <si>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</si>
  <si>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</si>
  <si>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</si>
  <si>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</si>
  <si>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</si>
  <si>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</si>
  <si>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</si>
  <si>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</si>
  <si>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</si>
  <si>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</si>
  <si>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</si>
  <si>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</si>
  <si>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</si>
  <si>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</si>
  <si>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</si>
  <si>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</si>
  <si>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</si>
  <si>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</si>
  <si>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</si>
  <si>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</si>
  <si>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</si>
  <si>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</si>
  <si>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</si>
  <si>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</si>
  <si>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</si>
  <si>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</si>
  <si>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</si>
  <si>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</si>
  <si>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</si>
  <si>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</si>
  <si>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</si>
  <si>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</si>
  <si>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</si>
  <si>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</si>
  <si>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</si>
  <si>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</si>
  <si>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</si>
  <si>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</si>
  <si>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</si>
  <si>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</si>
  <si>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</si>
  <si>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</si>
  <si>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</si>
  <si>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</si>
  <si>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</si>
  <si>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</si>
  <si>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</si>
  <si>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</si>
  <si>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</si>
  <si>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</si>
  <si>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</si>
  <si>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</si>
  <si>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</si>
  <si>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</si>
  <si>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</si>
  <si>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</si>
  <si>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</si>
  <si>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</si>
  <si>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</si>
  <si>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</si>
  <si>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</si>
  <si>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</si>
  <si>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</si>
  <si>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</si>
  <si>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</si>
  <si>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</si>
  <si>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</si>
  <si>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</si>
  <si>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</si>
  <si>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</si>
  <si>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</si>
  <si>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</si>
  <si>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</si>
  <si>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</si>
  <si>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</si>
  <si>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</si>
  <si>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</si>
  <si>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</si>
  <si>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</si>
  <si>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</si>
  <si>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</si>
  <si>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</si>
  <si>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</si>
  <si>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</si>
  <si>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</si>
  <si>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</si>
  <si>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</si>
  <si>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</si>
  <si>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</si>
  <si>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</si>
  <si>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</si>
  <si>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</si>
  <si>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</si>
  <si>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</si>
  <si>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</si>
  <si>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</si>
  <si>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</si>
  <si>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</si>
  <si>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</si>
  <si>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</si>
  <si>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</si>
  <si>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</si>
  <si>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</si>
  <si>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</si>
  <si>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</si>
  <si>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</si>
  <si>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</si>
  <si>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</si>
  <si>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</si>
  <si>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</si>
  <si>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</si>
  <si>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</si>
  <si>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</si>
  <si>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</si>
  <si>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</si>
  <si>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</si>
  <si>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</si>
  <si>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</si>
  <si>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</si>
  <si>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</si>
  <si>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</si>
  <si>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</si>
  <si>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</si>
  <si>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</si>
  <si>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</si>
  <si>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</si>
  <si>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</si>
  <si>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</si>
  <si>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</si>
  <si>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</si>
  <si>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</si>
  <si>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</si>
  <si>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</si>
  <si>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</si>
  <si>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</si>
  <si>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</si>
  <si>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</si>
  <si>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</si>
  <si>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</si>
  <si>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</si>
  <si>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</si>
  <si>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</si>
  <si>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</si>
  <si>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</si>
  <si>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</si>
  <si>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</si>
  <si>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</si>
  <si>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</si>
  <si>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</si>
  <si>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</si>
  <si>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</si>
  <si>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</si>
  <si>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</si>
  <si>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</si>
  <si>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</si>
  <si>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</si>
  <si>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</si>
  <si>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</si>
  <si>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</si>
  <si>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</si>
  <si>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</si>
  <si>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</si>
  <si>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</si>
  <si>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</si>
  <si>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</si>
  <si>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</si>
  <si>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</si>
  <si>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</si>
  <si>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</si>
  <si>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</si>
  <si>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</si>
  <si>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</si>
  <si>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</si>
  <si>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</si>
  <si>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</si>
  <si>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</si>
  <si>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</si>
  <si>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</si>
  <si>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</si>
  <si>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</si>
  <si>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</si>
  <si>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</si>
  <si>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</si>
  <si>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</si>
  <si>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</si>
  <si>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</si>
  <si>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</si>
  <si>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</si>
  <si>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</si>
  <si>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</si>
  <si>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</si>
  <si>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</si>
  <si>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</si>
  <si>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</si>
  <si>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</si>
  <si>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</si>
  <si>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</si>
  <si>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</si>
  <si>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</si>
  <si>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</si>
  <si>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</si>
  <si>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</si>
  <si>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</si>
  <si>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</si>
  <si>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</si>
  <si>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</si>
  <si>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</si>
  <si>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</si>
  <si>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</si>
  <si>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</si>
  <si>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</si>
  <si>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</si>
  <si>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</si>
  <si>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</si>
  <si>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</si>
  <si>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</si>
  <si>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</si>
  <si>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</si>
  <si>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</si>
  <si>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</si>
  <si>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</si>
  <si>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</si>
  <si>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</si>
  <si>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</si>
  <si>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</si>
  <si>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</si>
  <si>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</si>
  <si>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</si>
  <si>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</si>
  <si>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</si>
  <si>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</si>
  <si>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</si>
  <si>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</si>
  <si>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</si>
  <si>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</si>
  <si>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</si>
  <si>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</si>
  <si>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</si>
  <si>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</si>
  <si>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</si>
  <si>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</si>
  <si>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</si>
  <si>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</si>
  <si>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</si>
  <si>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</si>
  <si>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</si>
  <si>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</si>
  <si>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</si>
  <si>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</si>
  <si>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</si>
  <si>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</si>
  <si>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</si>
  <si>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</si>
  <si>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</si>
  <si>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</si>
  <si>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</si>
  <si>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</si>
  <si>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</si>
  <si>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</si>
  <si>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</si>
  <si>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</si>
  <si>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</si>
  <si>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</si>
  <si>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</si>
  <si>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</si>
  <si>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</si>
  <si>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</si>
  <si>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</si>
  <si>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</si>
  <si>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</si>
  <si>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</si>
  <si>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</si>
  <si>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</si>
  <si>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</si>
  <si>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</si>
  <si>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</si>
  <si>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</si>
  <si>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</si>
  <si>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</si>
  <si>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</si>
  <si>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</si>
  <si>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</si>
  <si>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</si>
  <si>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</si>
  <si>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</si>
  <si>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</si>
  <si>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</si>
  <si>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</si>
  <si>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</si>
  <si>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</si>
  <si>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</si>
  <si>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</si>
  <si>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</si>
  <si>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</si>
  <si>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</si>
  <si>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</si>
  <si>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</si>
  <si>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</si>
  <si>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</si>
  <si>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</si>
  <si>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</si>
  <si>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</si>
  <si>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</si>
  <si>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</si>
  <si>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</si>
  <si>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</si>
  <si>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</si>
  <si>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</si>
  <si>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</si>
  <si>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</si>
  <si>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</si>
  <si>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</si>
  <si>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</si>
  <si>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</si>
  <si>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</si>
  <si>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</si>
  <si>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</si>
  <si>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</si>
  <si>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</si>
  <si>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</si>
  <si>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</si>
  <si>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</si>
  <si>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</si>
  <si>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</si>
  <si>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</si>
  <si>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</si>
  <si>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</si>
  <si>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</si>
  <si>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</si>
  <si>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</si>
  <si>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</si>
  <si>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</si>
  <si>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</si>
  <si>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</si>
  <si>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</si>
  <si>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</si>
  <si>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</si>
  <si>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</si>
  <si>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</si>
  <si>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</si>
  <si>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</si>
  <si>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</si>
  <si>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</si>
  <si>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</si>
  <si>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</si>
  <si>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</si>
  <si>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</si>
  <si>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</si>
  <si>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</si>
  <si>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</si>
  <si>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</si>
  <si>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</si>
  <si>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</si>
  <si>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</si>
  <si>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</si>
  <si>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</si>
  <si>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</si>
  <si>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</si>
  <si>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</si>
  <si>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</si>
  <si>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</si>
  <si>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</si>
  <si>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</si>
  <si>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</si>
  <si>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</si>
  <si>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</si>
  <si>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</si>
  <si>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</si>
  <si>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</si>
  <si>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</si>
  <si>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</si>
  <si>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</si>
  <si>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</si>
  <si>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</si>
  <si>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</si>
  <si>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</si>
  <si>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</si>
  <si>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</si>
  <si>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</si>
  <si>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</si>
  <si>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</si>
  <si>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</si>
  <si>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em prepração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</si>
  <si>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</si>
  <si>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</si>
  <si>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</si>
  <si>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</si>
  <si>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</si>
  <si>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</si>
  <si>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</si>
  <si>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</si>
  <si>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</si>
  <si>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</si>
  <si>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</si>
  <si>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</si>
  <si>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</si>
  <si>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</si>
  <si>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</si>
  <si>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</si>
  <si>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</si>
  <si>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</si>
  <si>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</si>
  <si>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</si>
  <si>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</si>
  <si>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</si>
  <si>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</si>
  <si>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</si>
  <si>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</si>
  <si>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</si>
  <si>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</si>
  <si>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</si>
  <si>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</si>
  <si>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</si>
  <si>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Descarga de jacaré km178+400 via 2 (20min); Descarga de 400 dormentes km168+000 (30min); - Recolher dormentes km187+000 ao km 189+000 (60min)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</si>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</sst>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82" activePane="bottomRight" state="frozen"/>
      <selection pane="bottomRight" activeCell="D297" sqref="D2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1259</v>
      </c>
      <c r="W200" s="173" t="s">
        <v>1260</v>
      </c>
      <c r="X200" s="218" t="s">
        <v>657</v>
      </c>
      <c r="Y200" s="158" t="s">
        <v>661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1261</v>
      </c>
      <c r="BK200" s="17" t="s">
        <v>1261</v>
      </c>
      <c r="BL200" s="16"/>
      <c r="BM200" s="15" t="s">
        <v>681</v>
      </c>
      <c r="BN200" s="15" t="s">
        <v>702</v>
      </c>
      <c r="BO200" s="165" t="s">
        <v>801</v>
      </c>
      <c r="BP200" s="17" t="s">
        <v>1262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1263</v>
      </c>
      <c r="W205" s="173" t="s">
        <v>1264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1265</v>
      </c>
      <c r="BK205" s="17" t="s">
        <v>1266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1267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1268</v>
      </c>
      <c r="BK206" s="17" t="s">
        <v>1268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1269</v>
      </c>
      <c r="BK208" s="17" t="s">
        <v>1270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1271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1272</v>
      </c>
      <c r="BK209" s="17" t="s">
        <v>1273</v>
      </c>
      <c r="BL209" s="16"/>
      <c r="BM209" s="15" t="s">
        <v>692</v>
      </c>
      <c r="BN209" s="15" t="s">
        <v>692</v>
      </c>
      <c r="BO209" s="15" t="s">
        <v>692</v>
      </c>
      <c r="BP209" s="17" t="s">
        <v>1273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1274</v>
      </c>
      <c r="BK210" s="17" t="s">
        <v>1275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1276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1277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1278</v>
      </c>
      <c r="BK211" s="17" t="s">
        <v>1278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1279</v>
      </c>
      <c r="BK212" s="17" t="s">
        <v>1280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1281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1282</v>
      </c>
      <c r="BK213" s="17" t="s">
        <v>1283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1284</v>
      </c>
      <c r="BK214" s="17" t="s">
        <v>1285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1285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1286</v>
      </c>
      <c r="BK215" s="17" t="s">
        <v>1287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1287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1288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1289</v>
      </c>
      <c r="BK218" s="17" t="s">
        <v>1290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1290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1291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1291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1292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1292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1293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1293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1294</v>
      </c>
      <c r="BK222" s="17" t="s">
        <v>1294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1294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1295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1296</v>
      </c>
      <c r="BK223" s="17" t="s">
        <v>1297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1298</v>
      </c>
      <c r="N224" s="204" t="s">
        <v>1299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1300</v>
      </c>
      <c r="BK224" s="17" t="s">
        <v>1301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1302</v>
      </c>
      <c r="BK225" s="17" t="s">
        <v>1302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1302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1303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1304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1305</v>
      </c>
      <c r="BK226" s="17" t="s">
        <v>1306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1307</v>
      </c>
      <c r="BK227" s="17" t="s">
        <v>1308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1308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1309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1310</v>
      </c>
      <c r="BK228" s="17" t="s">
        <v>1311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1312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1313</v>
      </c>
      <c r="BK232" s="17" t="s">
        <v>1313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1313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1315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1316</v>
      </c>
      <c r="BK234" s="17" t="s">
        <v>1316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1316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1317</v>
      </c>
      <c r="BK235" s="17" t="s">
        <v>1317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1317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1318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1319</v>
      </c>
      <c r="BK236" s="17" t="s">
        <v>1313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1313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1320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1321</v>
      </c>
      <c r="BK237" s="17" t="s">
        <v>1321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1281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1322</v>
      </c>
      <c r="BK238" s="17" t="s">
        <v>1322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1322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1323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1324</v>
      </c>
      <c r="BK239" s="17" t="s">
        <v>1325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1326</v>
      </c>
      <c r="BK240" s="17" t="s">
        <v>1326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1326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1327</v>
      </c>
      <c r="BK241" s="17" t="s">
        <v>1327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1328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1329</v>
      </c>
      <c r="I242" s="173" t="s">
        <v>1330</v>
      </c>
      <c r="J242" s="217">
        <v>53</v>
      </c>
      <c r="K242" s="217">
        <v>125</v>
      </c>
      <c r="L242" s="84" t="s">
        <v>317</v>
      </c>
      <c r="M242" s="204" t="s">
        <v>1331</v>
      </c>
      <c r="N242" s="204" t="s">
        <v>1332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1263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1333</v>
      </c>
      <c r="BK242" s="17" t="s">
        <v>1333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1334</v>
      </c>
      <c r="W243" s="324" t="s">
        <v>1335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1336</v>
      </c>
      <c r="BK243" s="17" t="s">
        <v>1336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1336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1334</v>
      </c>
      <c r="W244" s="324" t="s">
        <v>1337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1336</v>
      </c>
      <c r="BK244" s="17" t="s">
        <v>1336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1336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1334</v>
      </c>
      <c r="W245" s="324" t="s">
        <v>1338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1336</v>
      </c>
      <c r="BK245" s="17" t="s">
        <v>1336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1336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1339</v>
      </c>
      <c r="BK246" s="17" t="s">
        <v>1340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1339</v>
      </c>
      <c r="BK247" s="17" t="s">
        <v>1339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1339</v>
      </c>
      <c r="BK248" s="17" t="s">
        <v>1339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t="34.5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1341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0.46736111111111112</v>
      </c>
      <c r="AT251" s="39">
        <v>0.52083333333333337</v>
      </c>
      <c r="AU251" s="39"/>
      <c r="AV251" s="39"/>
      <c r="AW251" s="39"/>
      <c r="AX251" s="39"/>
      <c r="AY251" s="293">
        <f t="shared" si="25"/>
        <v>5.3472222222222254E-2</v>
      </c>
      <c r="AZ251" s="14"/>
      <c r="BA251" s="72">
        <v>1</v>
      </c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1342</v>
      </c>
      <c r="BK251" s="17" t="s">
        <v>1343</v>
      </c>
      <c r="BL251" s="16"/>
      <c r="BM251" s="15" t="s">
        <v>686</v>
      </c>
      <c r="BN251" s="15" t="s">
        <v>686</v>
      </c>
      <c r="BO251" s="165" t="s">
        <v>686</v>
      </c>
      <c r="BP251" s="17" t="s">
        <v>1343</v>
      </c>
      <c r="BQ251" s="13" t="str">
        <f t="shared" si="26"/>
        <v>Intervalo</v>
      </c>
      <c r="BR251" s="19">
        <f t="shared" si="27"/>
        <v>0.96250000000000058</v>
      </c>
      <c r="BS251" s="19">
        <f t="shared" si="28"/>
        <v>1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 t="s">
        <v>1344</v>
      </c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1345</v>
      </c>
      <c r="BK253" s="17" t="s">
        <v>1345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1345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1346</v>
      </c>
      <c r="BK254" s="17" t="s">
        <v>1347</v>
      </c>
      <c r="BL254" s="16"/>
      <c r="BM254" s="15" t="s">
        <v>679</v>
      </c>
      <c r="BN254" s="15" t="s">
        <v>700</v>
      </c>
      <c r="BO254" s="165" t="s">
        <v>768</v>
      </c>
      <c r="BP254" s="17" t="s">
        <v>1347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1348</v>
      </c>
      <c r="N255" s="204" t="s">
        <v>1349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1350</v>
      </c>
      <c r="W255" s="261" t="s">
        <v>1351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1352</v>
      </c>
      <c r="BK255" s="17" t="s">
        <v>1352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1353</v>
      </c>
      <c r="BK256" s="17" t="s">
        <v>1354</v>
      </c>
      <c r="BL256" s="16"/>
      <c r="BM256" s="15" t="s">
        <v>679</v>
      </c>
      <c r="BN256" s="15" t="s">
        <v>700</v>
      </c>
      <c r="BO256" s="165" t="s">
        <v>768</v>
      </c>
      <c r="BP256" s="17" t="s">
        <v>1354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1355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988</v>
      </c>
      <c r="BK257" s="17" t="s">
        <v>1356</v>
      </c>
      <c r="BL257" s="16"/>
      <c r="BM257" s="15" t="s">
        <v>692</v>
      </c>
      <c r="BN257" s="15" t="s">
        <v>692</v>
      </c>
      <c r="BO257" s="165" t="s">
        <v>692</v>
      </c>
      <c r="BP257" s="17" t="s">
        <v>1356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1357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1358</v>
      </c>
      <c r="BK258" s="17" t="s">
        <v>1358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1358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1006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1259</v>
      </c>
      <c r="W259" s="173" t="s">
        <v>1260</v>
      </c>
      <c r="X259" s="218" t="s">
        <v>657</v>
      </c>
      <c r="Y259" s="158" t="s">
        <v>661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1359</v>
      </c>
      <c r="BK259" s="17" t="s">
        <v>1359</v>
      </c>
      <c r="BL259" s="16"/>
      <c r="BM259" s="15" t="s">
        <v>681</v>
      </c>
      <c r="BN259" s="15" t="s">
        <v>702</v>
      </c>
      <c r="BO259" s="165" t="s">
        <v>801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 hidden="1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1023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1025</v>
      </c>
      <c r="W260" s="173" t="s">
        <v>1260</v>
      </c>
      <c r="X260" s="218" t="s">
        <v>657</v>
      </c>
      <c r="Y260" s="158" t="s">
        <v>661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1359</v>
      </c>
      <c r="BK260" s="17" t="s">
        <v>1359</v>
      </c>
      <c r="BL260" s="16"/>
      <c r="BM260" s="15" t="s">
        <v>681</v>
      </c>
      <c r="BN260" s="15" t="s">
        <v>702</v>
      </c>
      <c r="BO260" s="165" t="s">
        <v>801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1360</v>
      </c>
      <c r="BK261" s="17" t="s">
        <v>1361</v>
      </c>
      <c r="BL261" s="16"/>
      <c r="BM261" s="15" t="s">
        <v>681</v>
      </c>
      <c r="BN261" s="15" t="s">
        <v>702</v>
      </c>
      <c r="BO261" s="165" t="s">
        <v>801</v>
      </c>
      <c r="BP261" s="17" t="s">
        <v>1361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1362</v>
      </c>
      <c r="BK262" s="17" t="s">
        <v>1363</v>
      </c>
      <c r="BL262" s="16"/>
      <c r="BM262" s="15" t="s">
        <v>681</v>
      </c>
      <c r="BN262" s="15" t="s">
        <v>702</v>
      </c>
      <c r="BO262" s="165" t="s">
        <v>801</v>
      </c>
      <c r="BP262" s="17" t="s">
        <v>1361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1362</v>
      </c>
      <c r="BK263" s="17" t="s">
        <v>1363</v>
      </c>
      <c r="BL263" s="16"/>
      <c r="BM263" s="15" t="s">
        <v>681</v>
      </c>
      <c r="BN263" s="15" t="s">
        <v>702</v>
      </c>
      <c r="BO263" s="165" t="s">
        <v>801</v>
      </c>
      <c r="BP263" s="17" t="s">
        <v>1361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1362</v>
      </c>
      <c r="BK264" s="17" t="s">
        <v>1363</v>
      </c>
      <c r="BL264" s="16"/>
      <c r="BM264" s="15" t="s">
        <v>681</v>
      </c>
      <c r="BN264" s="15" t="s">
        <v>702</v>
      </c>
      <c r="BO264" s="165" t="s">
        <v>801</v>
      </c>
      <c r="BP264" s="17" t="s">
        <v>1361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1362</v>
      </c>
      <c r="BK265" s="17" t="s">
        <v>1363</v>
      </c>
      <c r="BL265" s="16"/>
      <c r="BM265" s="15" t="s">
        <v>681</v>
      </c>
      <c r="BN265" s="15" t="s">
        <v>702</v>
      </c>
      <c r="BO265" s="165" t="s">
        <v>801</v>
      </c>
      <c r="BP265" s="17" t="s">
        <v>1361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1362</v>
      </c>
      <c r="BK266" s="17" t="s">
        <v>1363</v>
      </c>
      <c r="BL266" s="16"/>
      <c r="BM266" s="15" t="s">
        <v>681</v>
      </c>
      <c r="BN266" s="15" t="s">
        <v>702</v>
      </c>
      <c r="BO266" s="165" t="s">
        <v>801</v>
      </c>
      <c r="BP266" s="17" t="s">
        <v>1361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1364</v>
      </c>
      <c r="BK268" s="17" t="s">
        <v>1364</v>
      </c>
      <c r="BL268" s="16"/>
      <c r="BM268" s="15" t="s">
        <v>684</v>
      </c>
      <c r="BN268" s="15" t="s">
        <v>703</v>
      </c>
      <c r="BO268" s="165" t="s">
        <v>776</v>
      </c>
      <c r="BP268" s="17" t="s">
        <v>1364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5" t="s">
        <v>692</v>
      </c>
      <c r="BN271" s="15" t="s">
        <v>692</v>
      </c>
      <c r="BO271" s="165" t="s">
        <v>692</v>
      </c>
      <c r="BP271" s="17" t="s">
        <v>1365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1366</v>
      </c>
      <c r="BK272" s="17" t="s">
        <v>1366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1366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1318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1367</v>
      </c>
      <c r="BK273" s="17" t="s">
        <v>1367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1367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1366</v>
      </c>
      <c r="BK276" s="17" t="s">
        <v>1366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1366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1281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1368</v>
      </c>
      <c r="BK277" s="17" t="s">
        <v>1368</v>
      </c>
      <c r="BL277" s="16"/>
      <c r="BM277" s="15" t="s">
        <v>692</v>
      </c>
      <c r="BN277" s="15" t="s">
        <v>692</v>
      </c>
      <c r="BO277" s="165" t="s">
        <v>692</v>
      </c>
      <c r="BP277" s="17" t="s">
        <v>1368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1369</v>
      </c>
      <c r="BK278" s="17" t="s">
        <v>1369</v>
      </c>
      <c r="BL278" s="16"/>
      <c r="BM278" s="15" t="s">
        <v>692</v>
      </c>
      <c r="BN278" s="15" t="s">
        <v>692</v>
      </c>
      <c r="BO278" s="165" t="s">
        <v>692</v>
      </c>
      <c r="BP278" s="17" t="s">
        <v>1369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1370</v>
      </c>
      <c r="BK279" s="17" t="s">
        <v>1370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1370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1371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1372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1373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1374</v>
      </c>
      <c r="BK280" s="17" t="s">
        <v>1374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1374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924</v>
      </c>
      <c r="W283" s="261" t="s">
        <v>1092</v>
      </c>
      <c r="X283" s="218" t="s">
        <v>662</v>
      </c>
      <c r="Y283" s="158"/>
      <c r="Z283" s="158"/>
      <c r="AA283" s="217">
        <v>1</v>
      </c>
      <c r="AB283" s="71" t="s">
        <v>653</v>
      </c>
      <c r="AC283" s="71" t="s">
        <v>648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920</v>
      </c>
      <c r="W284" s="261" t="s">
        <v>931</v>
      </c>
      <c r="X284" s="218" t="s">
        <v>662</v>
      </c>
      <c r="Y284" s="158"/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633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920</v>
      </c>
      <c r="W285" s="261" t="s">
        <v>931</v>
      </c>
      <c r="X285" s="218" t="s">
        <v>662</v>
      </c>
      <c r="Y285" s="158"/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>
        <f t="shared" si="25"/>
        <v>0</v>
      </c>
      <c r="AZ285" s="14"/>
      <c r="BA285" s="72"/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631</v>
      </c>
      <c r="E286" s="29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920</v>
      </c>
      <c r="W286" s="173" t="s">
        <v>1355</v>
      </c>
      <c r="X286" s="218" t="s">
        <v>662</v>
      </c>
      <c r="Y286" s="158"/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920</v>
      </c>
      <c r="W287" s="173" t="s">
        <v>1375</v>
      </c>
      <c r="X287" s="218" t="s">
        <v>662</v>
      </c>
      <c r="Y287" s="158"/>
      <c r="Z287" s="158"/>
      <c r="AA287" s="217">
        <v>1</v>
      </c>
      <c r="AB287" s="71" t="s">
        <v>664</v>
      </c>
      <c r="AC287" s="71" t="s">
        <v>660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631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920</v>
      </c>
      <c r="W288" s="173" t="s">
        <v>1357</v>
      </c>
      <c r="X288" s="218" t="s">
        <v>662</v>
      </c>
      <c r="Y288" s="158"/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29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933</v>
      </c>
      <c r="W291" s="173" t="s">
        <v>1106</v>
      </c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933</v>
      </c>
      <c r="W292" s="173" t="s">
        <v>1106</v>
      </c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CARLOS (TP-722)46003</v>
      </c>
      <c r="B293" s="171">
        <v>46003</v>
      </c>
      <c r="C293" s="8">
        <f>IF(BS_CONTROLE[[#This Row],[DATA]]="","",WEEKNUM(BS_CONTROLE[[#This Row],[DATA]]))</f>
        <v>50</v>
      </c>
      <c r="D293" s="52" t="s">
        <v>570</v>
      </c>
      <c r="E293" s="294">
        <v>261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107.78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933</v>
      </c>
      <c r="W293" s="173" t="s">
        <v>1106</v>
      </c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107.78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>W61</v>
      </c>
      <c r="B297" s="171"/>
      <c r="C297" s="8" t="str">
        <f>IF(BS_CONTROLE[[#This Row],[DATA]]="","",WEEKNUM(BS_CONTROLE[[#This Row],[DATA]]))</f>
        <v/>
      </c>
      <c r="D297" s="52" t="s">
        <v>539</v>
      </c>
      <c r="E297" s="314">
        <v>91</v>
      </c>
      <c r="F297" s="172" t="s">
        <v>331</v>
      </c>
      <c r="G297" s="9" t="str">
        <f>IF(D297="","*",VLOOKUP(F297,BS_ATIVIDADE[#All],3,FALSE))</f>
        <v>OUTROS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BINÁRIO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>
        <f t="shared" si="31"/>
        <v>0</v>
      </c>
      <c r="AZ297" s="14"/>
      <c r="BA297" s="72"/>
      <c r="BB297" s="10" t="str">
        <f>IFERROR(_xlfn.XLOOKUP(AI297, BS_ATIVIDADE[ATIVIDADE],BS_ATIVIDADE[UNIDADE] ), "*")</f>
        <v>BINÁRIO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280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5 V284:V285 V286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8:AD450 Z287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1376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1377</v>
      </c>
      <c r="C4" s="331" t="s">
        <v>1378</v>
      </c>
      <c r="D4" s="331" t="s">
        <v>1379</v>
      </c>
      <c r="E4" s="331" t="s">
        <v>1380</v>
      </c>
      <c r="F4" s="331" t="s">
        <v>8</v>
      </c>
      <c r="G4" s="331" t="s">
        <v>1381</v>
      </c>
    </row>
    <row r="5" spans="2:8">
      <c r="B5" s="334" t="s">
        <v>1147</v>
      </c>
      <c r="C5" s="334">
        <v>314978</v>
      </c>
      <c r="D5" s="334" t="s">
        <v>1382</v>
      </c>
      <c r="E5" s="334" t="s">
        <v>537</v>
      </c>
      <c r="F5" s="334" t="s">
        <v>101</v>
      </c>
      <c r="G5" s="335">
        <v>46143</v>
      </c>
    </row>
    <row r="6" spans="2:8">
      <c r="B6" s="334" t="s">
        <v>1383</v>
      </c>
      <c r="C6" s="334">
        <v>256790</v>
      </c>
      <c r="D6" s="334" t="s">
        <v>1384</v>
      </c>
      <c r="E6" s="334" t="s">
        <v>537</v>
      </c>
      <c r="F6" s="334" t="s">
        <v>1385</v>
      </c>
      <c r="G6" s="335">
        <v>45992</v>
      </c>
    </row>
    <row r="7" spans="2:8">
      <c r="B7" s="334" t="s">
        <v>1386</v>
      </c>
      <c r="C7" s="334">
        <v>265193</v>
      </c>
      <c r="D7" s="334" t="s">
        <v>1387</v>
      </c>
      <c r="E7" s="334" t="s">
        <v>538</v>
      </c>
      <c r="F7" s="334" t="s">
        <v>1388</v>
      </c>
      <c r="G7" s="334" t="s">
        <v>1389</v>
      </c>
    </row>
    <row r="8" spans="2:8">
      <c r="B8" s="334" t="s">
        <v>1390</v>
      </c>
      <c r="C8" s="334">
        <v>293716</v>
      </c>
      <c r="D8" s="334" t="s">
        <v>1391</v>
      </c>
      <c r="E8" s="334" t="s">
        <v>538</v>
      </c>
      <c r="F8" s="334" t="s">
        <v>1388</v>
      </c>
      <c r="G8" s="335">
        <v>46204</v>
      </c>
    </row>
    <row r="9" spans="2:8">
      <c r="B9" s="334" t="s">
        <v>1392</v>
      </c>
      <c r="C9" s="334">
        <v>257258</v>
      </c>
      <c r="D9" s="334" t="s">
        <v>1393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1394</v>
      </c>
      <c r="C10" s="334">
        <v>371147</v>
      </c>
      <c r="D10" s="334" t="s">
        <v>1395</v>
      </c>
      <c r="E10" s="334" t="s">
        <v>539</v>
      </c>
      <c r="F10" s="334" t="s">
        <v>144</v>
      </c>
      <c r="G10" s="334" t="s">
        <v>1389</v>
      </c>
    </row>
    <row r="11" spans="2:8">
      <c r="B11" s="334" t="s">
        <v>1396</v>
      </c>
      <c r="C11" s="334">
        <v>259230</v>
      </c>
      <c r="D11" s="334" t="s">
        <v>1397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1398</v>
      </c>
      <c r="C12" s="334">
        <v>370705</v>
      </c>
      <c r="D12" s="334"/>
      <c r="E12" s="334" t="s">
        <v>539</v>
      </c>
      <c r="F12" s="334" t="s">
        <v>144</v>
      </c>
      <c r="G12" s="334" t="s">
        <v>1389</v>
      </c>
    </row>
    <row r="13" spans="2:8">
      <c r="B13" s="334" t="s">
        <v>1399</v>
      </c>
      <c r="C13" s="334">
        <v>258542</v>
      </c>
      <c r="D13" s="334" t="s">
        <v>1400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1401</v>
      </c>
      <c r="C14" s="334">
        <v>257050</v>
      </c>
      <c r="D14" s="334" t="s">
        <v>1402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1403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1404</v>
      </c>
      <c r="E3" s="326" t="s">
        <v>1405</v>
      </c>
      <c r="F3" s="326" t="s">
        <v>1406</v>
      </c>
      <c r="G3" s="331" t="s">
        <v>1407</v>
      </c>
      <c r="H3" s="326" t="s">
        <v>1408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1409</v>
      </c>
      <c r="H4" s="329"/>
    </row>
    <row r="5" spans="3:8" ht="29.25">
      <c r="C5" s="327" t="s">
        <v>537</v>
      </c>
      <c r="D5" s="327" t="s">
        <v>1410</v>
      </c>
      <c r="E5" s="328">
        <v>46000</v>
      </c>
      <c r="F5" s="327">
        <v>9000</v>
      </c>
      <c r="G5" s="332" t="s">
        <v>1411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1412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1413</v>
      </c>
      <c r="G7" s="333" t="s">
        <v>1414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1415</v>
      </c>
      <c r="H8" s="327"/>
    </row>
    <row r="9" spans="3:8">
      <c r="C9" s="327" t="s">
        <v>464</v>
      </c>
      <c r="D9" s="327" t="s">
        <v>1416</v>
      </c>
      <c r="E9" s="328">
        <v>45993</v>
      </c>
      <c r="F9" s="327">
        <v>12000</v>
      </c>
      <c r="G9" s="332" t="s">
        <v>1417</v>
      </c>
      <c r="H9" s="327"/>
    </row>
    <row r="10" spans="3:8" ht="29.25">
      <c r="C10" s="327" t="s">
        <v>464</v>
      </c>
      <c r="D10" s="327" t="s">
        <v>1418</v>
      </c>
      <c r="E10" s="328">
        <v>45993</v>
      </c>
      <c r="F10" s="327">
        <v>9000</v>
      </c>
      <c r="G10" s="332" t="s">
        <v>1419</v>
      </c>
      <c r="H10" s="327"/>
    </row>
    <row r="11" spans="3:8" ht="29.25">
      <c r="C11" s="327" t="s">
        <v>464</v>
      </c>
      <c r="D11" s="327" t="s">
        <v>1420</v>
      </c>
      <c r="E11" s="328">
        <v>45993</v>
      </c>
      <c r="F11" s="327">
        <v>10000</v>
      </c>
      <c r="G11" s="332" t="s">
        <v>1419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1421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1422</v>
      </c>
      <c r="W1" s="396"/>
      <c r="X1" s="396"/>
      <c r="Y1" s="104"/>
    </row>
    <row r="2" spans="1:25" s="101" customFormat="1" ht="11.25" customHeight="1">
      <c r="A2" s="105" t="s">
        <v>1423</v>
      </c>
      <c r="B2" s="105" t="s">
        <v>1424</v>
      </c>
      <c r="C2" s="105" t="s">
        <v>313</v>
      </c>
      <c r="D2" s="106" t="s">
        <v>869</v>
      </c>
      <c r="E2" s="106" t="s">
        <v>870</v>
      </c>
      <c r="F2" s="106" t="s">
        <v>1425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1426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850</v>
      </c>
      <c r="X281" s="112">
        <f ca="1">_xlfn.XLOOKUP(G281&amp;$X$2,BS_CONTROLE[CHAVE],BS_CONTROLE[Quantidade_11],"-")</f>
        <v>500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2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CARLOS (TP-722)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107.78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>
        <f ca="1">_xlfn.XLOOKUP(G291&amp;$X$2,BS_CONTROLE[CHAVE],BS_CONTROLE[Quantidade_11],"-")</f>
        <v>2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W61</v>
      </c>
      <c r="H295" s="110" t="str">
        <f>IF(SP_SUL!F297="","*",SP_SUL!F297)</f>
        <v>DESLOCAMENTO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1428</v>
      </c>
      <c r="D5" s="398"/>
      <c r="E5" s="398"/>
      <c r="F5" s="398"/>
      <c r="G5" s="398"/>
      <c r="H5" s="398"/>
      <c r="I5" s="398"/>
      <c r="J5" s="399"/>
      <c r="K5" s="400" t="s">
        <v>1429</v>
      </c>
      <c r="L5" s="401"/>
      <c r="M5" s="401"/>
      <c r="N5" s="401"/>
      <c r="O5" s="402" t="s">
        <v>1430</v>
      </c>
      <c r="P5" s="403"/>
      <c r="Q5" s="404"/>
    </row>
    <row r="6" spans="1:17" s="94" customFormat="1" ht="15.75" customHeight="1">
      <c r="A6" s="88" t="s">
        <v>1425</v>
      </c>
      <c r="B6" s="95" t="s">
        <v>1424</v>
      </c>
      <c r="C6" s="96" t="s">
        <v>869</v>
      </c>
      <c r="D6" s="97" t="s">
        <v>870</v>
      </c>
      <c r="E6" s="96" t="s">
        <v>1431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1432</v>
      </c>
      <c r="M6" s="139" t="s">
        <v>335</v>
      </c>
      <c r="N6" s="140" t="s">
        <v>864</v>
      </c>
      <c r="O6" s="246" t="s">
        <v>907</v>
      </c>
      <c r="P6" s="157"/>
      <c r="Q6" s="193" t="s">
        <v>1433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*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>
        <f>IF(SP_SUL!B292="","*",SP_SUL!B292)</f>
        <v>46003</v>
      </c>
      <c r="B287" s="99" t="str">
        <f>IF(SP_SUL!X292="","*",SP_SUL!X292)</f>
        <v>*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>
        <f>IF(SP_SUL!B293="","*",SP_SUL!B293)</f>
        <v>46003</v>
      </c>
      <c r="B288" s="99" t="str">
        <f>IF(SP_SUL!X293="","*",SP_SUL!X293)</f>
        <v>*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CARLOS (TP-722)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107.78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107.78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W61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1434</v>
      </c>
      <c r="C2" s="96" t="s">
        <v>854</v>
      </c>
      <c r="D2" s="96" t="s">
        <v>856</v>
      </c>
      <c r="E2" s="96" t="s">
        <v>1435</v>
      </c>
      <c r="F2" s="96" t="s">
        <v>1436</v>
      </c>
      <c r="G2" s="96" t="s">
        <v>1437</v>
      </c>
      <c r="H2" s="96" t="s">
        <v>1438</v>
      </c>
      <c r="I2" s="96" t="s">
        <v>1439</v>
      </c>
      <c r="J2" s="96" t="s">
        <v>1440</v>
      </c>
      <c r="K2" s="131" t="s">
        <v>1441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*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*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*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*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*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>
        <f>IF(SP_SUL!B293="","*",SP_SUL!B293)</f>
        <v>46003</v>
      </c>
      <c r="D272" s="121" t="str">
        <f>IF(SP_SUL!D293="","*",SP_SUL!D293)</f>
        <v>CARLOS (TP-722)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W61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2025-12-11T16:56:14Z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