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27" documentId="120_S{118792C3-22EF-5104-A093-F22BFE3913F3}" xr6:coauthVersionLast="47" xr6:coauthVersionMax="47" xr10:uidLastSave="{F2BE2A08-AC94-4031-A074-4541A26266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1" l="1" a="1"/>
  <c r="T9" i="1" s="1"/>
  <c r="S9" i="1" a="1"/>
  <c r="S9" i="1" s="1"/>
  <c r="T8" i="1" a="1"/>
  <c r="T8" i="1" s="1"/>
  <c r="S8" i="1" a="1"/>
  <c r="S8" i="1" s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O22" i="1" a="1"/>
  <c r="O22" i="1" s="1"/>
  <c r="N22" i="1" a="1"/>
  <c r="N22" i="1" s="1"/>
  <c r="O21" i="1" a="1"/>
  <c r="O21" i="1" s="1"/>
  <c r="N21" i="1" a="1"/>
  <c r="N21" i="1" s="1"/>
  <c r="O20" i="1" a="1"/>
  <c r="O20" i="1" s="1"/>
  <c r="N20" i="1" a="1"/>
  <c r="N20" i="1" s="1"/>
  <c r="O19" i="1" a="1"/>
  <c r="O19" i="1" s="1"/>
  <c r="N19" i="1" a="1"/>
  <c r="N19" i="1" s="1"/>
  <c r="O17" i="1" a="1"/>
  <c r="O17" i="1" s="1"/>
  <c r="N17" i="1" a="1"/>
  <c r="N17" i="1" s="1"/>
  <c r="O16" i="1" a="1"/>
  <c r="O16" i="1" s="1"/>
  <c r="N16" i="1" a="1"/>
  <c r="N16" i="1" s="1"/>
  <c r="O15" i="1" a="1"/>
  <c r="O15" i="1" s="1"/>
  <c r="N15" i="1" a="1"/>
  <c r="N15" i="1" s="1"/>
  <c r="O14" i="1" a="1"/>
  <c r="O14" i="1" s="1"/>
  <c r="N14" i="1" a="1"/>
  <c r="N14" i="1" s="1"/>
  <c r="O13" i="1" a="1"/>
  <c r="O13" i="1" s="1"/>
  <c r="N13" i="1" a="1"/>
  <c r="N13" i="1" s="1"/>
  <c r="O10" i="1" a="1"/>
  <c r="O10" i="1" s="1"/>
  <c r="N10" i="1" a="1"/>
  <c r="N10" i="1" s="1"/>
  <c r="O9" i="1" a="1"/>
  <c r="O9" i="1" s="1"/>
  <c r="N9" i="1" a="1"/>
  <c r="N9" i="1" s="1"/>
  <c r="O8" i="1" a="1"/>
  <c r="O8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M28" i="1" a="1"/>
  <c r="M28" i="1"/>
  <c r="N28" i="1" a="1"/>
  <c r="N28" i="1"/>
  <c r="L25" i="15" s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/>
  <c r="T122" i="1" a="1"/>
  <c r="T122" i="1" s="1"/>
  <c r="U122" i="1" a="1"/>
  <c r="U122" i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D122" i="1" a="1"/>
  <c r="BD122" i="1" s="1"/>
  <c r="BE122" i="1" a="1"/>
  <c r="BE122" i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N125" i="1"/>
  <c r="AO125" i="1"/>
  <c r="AP125" i="1"/>
  <c r="M126" i="10" s="1"/>
  <c r="AQ125" i="1"/>
  <c r="AY125" i="1"/>
  <c r="BB125" i="1"/>
  <c r="BD125" i="1" a="1"/>
  <c r="BD125" i="1" s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/>
  <c r="R126" i="1"/>
  <c r="S126" i="1" a="1"/>
  <c r="S126" i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M129" i="1" a="1"/>
  <c r="M129" i="1" s="1"/>
  <c r="AM129" i="1" s="1"/>
  <c r="N129" i="1" a="1"/>
  <c r="N129" i="1"/>
  <c r="L126" i="15" s="1"/>
  <c r="R129" i="1"/>
  <c r="S129" i="1" a="1"/>
  <c r="S129" i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D129" i="1" a="1"/>
  <c r="BD129" i="1" s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/>
  <c r="AM131" i="1" s="1"/>
  <c r="N131" i="1" a="1"/>
  <c r="N131" i="1" s="1"/>
  <c r="R131" i="1"/>
  <c r="S131" i="1" a="1"/>
  <c r="S131" i="1" s="1"/>
  <c r="T131" i="1" a="1"/>
  <c r="T131" i="1" s="1"/>
  <c r="U131" i="1" a="1"/>
  <c r="U131" i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C131" i="1" a="1"/>
  <c r="BC131" i="1" s="1"/>
  <c r="BE131" i="1" a="1"/>
  <c r="BE131" i="1" s="1"/>
  <c r="BR131" i="1"/>
  <c r="BS131" i="1"/>
  <c r="BT131" i="1"/>
  <c r="A132" i="1"/>
  <c r="C132" i="1"/>
  <c r="M132" i="1" a="1"/>
  <c r="M132" i="1" s="1"/>
  <c r="AM132" i="1" s="1"/>
  <c r="N132" i="1" a="1"/>
  <c r="N132" i="1"/>
  <c r="L129" i="15" s="1"/>
  <c r="R132" i="1"/>
  <c r="S132" i="1" a="1"/>
  <c r="S132" i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D132" i="1" a="1"/>
  <c r="BD132" i="1" s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C134" i="1" a="1"/>
  <c r="BC134" i="1" s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/>
  <c r="L132" i="15" s="1"/>
  <c r="R135" i="1"/>
  <c r="S135" i="1" a="1"/>
  <c r="S135" i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D135" i="1" a="1"/>
  <c r="BD135" i="1" s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/>
  <c r="AM137" i="1" s="1"/>
  <c r="N137" i="1" a="1"/>
  <c r="N137" i="1" s="1"/>
  <c r="R137" i="1"/>
  <c r="S137" i="1" a="1"/>
  <c r="S137" i="1" s="1"/>
  <c r="T137" i="1" a="1"/>
  <c r="T137" i="1" s="1"/>
  <c r="U137" i="1" a="1"/>
  <c r="U137" i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C137" i="1" a="1"/>
  <c r="BC137" i="1" s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/>
  <c r="L135" i="15" s="1"/>
  <c r="R138" i="1"/>
  <c r="S138" i="1" a="1"/>
  <c r="S138" i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D138" i="1" a="1"/>
  <c r="BD138" i="1" s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/>
  <c r="AM140" i="1" s="1"/>
  <c r="N140" i="1" a="1"/>
  <c r="N140" i="1" s="1"/>
  <c r="R140" i="1"/>
  <c r="S140" i="1" a="1"/>
  <c r="S140" i="1" s="1"/>
  <c r="T140" i="1" a="1"/>
  <c r="T140" i="1" s="1"/>
  <c r="U140" i="1" a="1"/>
  <c r="U140" i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C140" i="1" a="1"/>
  <c r="BC140" i="1" s="1"/>
  <c r="BE140" i="1" a="1"/>
  <c r="BE140" i="1" s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D142" i="1" a="1"/>
  <c r="BD142" i="1" s="1"/>
  <c r="BE142" i="1" a="1"/>
  <c r="BE142" i="1" s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D144" i="1" a="1"/>
  <c r="BD144" i="1" s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AJ145" i="1"/>
  <c r="AK145" i="1"/>
  <c r="K146" i="10" s="1"/>
  <c r="AL145" i="1"/>
  <c r="AO145" i="1"/>
  <c r="AP145" i="1"/>
  <c r="M146" i="10" s="1"/>
  <c r="AQ145" i="1"/>
  <c r="AY145" i="1"/>
  <c r="BB145" i="1"/>
  <c r="BE145" i="1" a="1"/>
  <c r="BE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/>
  <c r="AI146" i="1"/>
  <c r="BB146" i="1" s="1"/>
  <c r="AJ146" i="1"/>
  <c r="AK146" i="1"/>
  <c r="K147" i="10" s="1"/>
  <c r="AL146" i="1"/>
  <c r="AO146" i="1"/>
  <c r="AP146" i="1"/>
  <c r="M147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AJ147" i="1"/>
  <c r="AK147" i="1"/>
  <c r="K148" i="10" s="1"/>
  <c r="AL147" i="1"/>
  <c r="AO147" i="1"/>
  <c r="AP147" i="1"/>
  <c r="M148" i="10" s="1"/>
  <c r="AQ147" i="1"/>
  <c r="AY147" i="1"/>
  <c r="BB147" i="1"/>
  <c r="BD147" i="1" a="1"/>
  <c r="BD147" i="1" s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/>
  <c r="L150" i="15" s="1"/>
  <c r="R153" i="1"/>
  <c r="S153" i="1" a="1"/>
  <c r="S153" i="1"/>
  <c r="T153" i="1" a="1"/>
  <c r="T153" i="1" s="1"/>
  <c r="U153" i="1" a="1"/>
  <c r="U153" i="1"/>
  <c r="AI153" i="1"/>
  <c r="AJ153" i="1"/>
  <c r="AK153" i="1"/>
  <c r="K154" i="10" s="1"/>
  <c r="AL153" i="1"/>
  <c r="AO153" i="1"/>
  <c r="AP153" i="1"/>
  <c r="M154" i="10" s="1"/>
  <c r="AQ153" i="1"/>
  <c r="AY153" i="1"/>
  <c r="BB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AP154" i="1"/>
  <c r="AQ154" i="1"/>
  <c r="AY154" i="1"/>
  <c r="BE154" i="1" a="1"/>
  <c r="BE154" i="1" s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B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AJ159" i="1"/>
  <c r="AK159" i="1"/>
  <c r="K160" i="10" s="1"/>
  <c r="AL159" i="1"/>
  <c r="AO159" i="1"/>
  <c r="BE159" i="1" s="1" a="1"/>
  <c r="BE159" i="1" s="1"/>
  <c r="AP159" i="1"/>
  <c r="AQ159" i="1"/>
  <c r="AY159" i="1"/>
  <c r="BB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AP161" i="1"/>
  <c r="AQ161" i="1"/>
  <c r="AY161" i="1"/>
  <c r="BE161" i="1" a="1"/>
  <c r="BE161" i="1" s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AP162" i="1"/>
  <c r="M163" i="10" s="1"/>
  <c r="AQ162" i="1"/>
  <c r="AY162" i="1"/>
  <c r="BE162" i="1" a="1"/>
  <c r="BE162" i="1" s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AJ170" i="1"/>
  <c r="AK170" i="1"/>
  <c r="K171" i="10" s="1"/>
  <c r="AL170" i="1"/>
  <c r="AO170" i="1"/>
  <c r="BE170" i="1" s="1" a="1"/>
  <c r="BE170" i="1" s="1"/>
  <c r="AP170" i="1"/>
  <c r="AQ170" i="1"/>
  <c r="AY170" i="1"/>
  <c r="BB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AJ173" i="1"/>
  <c r="AK173" i="1"/>
  <c r="K174" i="10" s="1"/>
  <c r="AL173" i="1"/>
  <c r="AO173" i="1"/>
  <c r="BE173" i="1" s="1" a="1"/>
  <c r="BE173" i="1" s="1"/>
  <c r="AP173" i="1"/>
  <c r="AQ173" i="1"/>
  <c r="AY173" i="1"/>
  <c r="BB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B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B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AJ773" i="1"/>
  <c r="AK773" i="1"/>
  <c r="K774" i="10" s="1"/>
  <c r="AL773" i="1"/>
  <c r="AN773" i="1"/>
  <c r="AO773" i="1"/>
  <c r="BE773" i="1" s="1" a="1"/>
  <c r="BE773" i="1" s="1"/>
  <c r="AP773" i="1"/>
  <c r="M774" i="10" s="1"/>
  <c r="AQ773" i="1"/>
  <c r="AY773" i="1"/>
  <c r="BB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210" i="1" l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<sst xmlns="http://schemas.openxmlformats.org/spreadsheetml/2006/main" count="2756" uniqueCount="1059">
  <si>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</si>
  <si>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</si>
  <si>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</si>
  <si>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</si>
  <si>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</si>
  <si>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</si>
  <si>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</si>
  <si>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</si>
  <si>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</si>
  <si>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</si>
  <si>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</si>
  <si>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</si>
  <si>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</si>
  <si>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</si>
  <si>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</si>
  <si>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</si>
  <si>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</si>
  <si>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</si>
  <si>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</si>
  <si>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</si>
  <si>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</si>
  <si>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</si>
  <si>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</si>
  <si>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</si>
  <si>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</si>
  <si>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</si>
  <si>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</si>
  <si>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</si>
  <si>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</si>
  <si>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</si>
  <si>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</si>
  <si>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</si>
  <si>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</si>
  <si>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</si>
  <si>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</si>
  <si>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</si>
  <si>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</si>
  <si>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</si>
  <si>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</si>
  <si>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</si>
  <si>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</si>
  <si>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</si>
  <si>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</si>
  <si>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</si>
  <si>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</si>
  <si>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</si>
  <si>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</si>
  <si>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</si>
  <si>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</si>
  <si>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</si>
  <si>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</si>
  <si>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</si>
  <si>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</si>
  <si>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</si>
  <si>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</si>
  <si>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</si>
  <si>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</si>
  <si>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</si>
  <si>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</si>
  <si>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</si>
  <si>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</si>
  <si>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</si>
  <si>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</si>
  <si>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</si>
  <si>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</si>
  <si>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</si>
  <si>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</si>
  <si>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</si>
  <si>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</si>
  <si>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</si>
  <si>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</si>
  <si>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</si>
  <si>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</si>
  <si>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</si>
  <si>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</si>
  <si>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</si>
  <si>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</si>
  <si>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</si>
  <si>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</si>
  <si>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</si>
  <si>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</si>
  <si>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</si>
  <si>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</si>
  <si>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</si>
  <si>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</si>
  <si>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</si>
  <si>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</si>
  <si>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</si>
  <si>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</si>
  <si>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</si>
  <si>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</si>
  <si>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</si>
  <si>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</si>
  <si>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</si>
  <si>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</si>
  <si>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</si>
  <si>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</si>
  <si>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</si>
  <si>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</si>
  <si>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</si>
  <si>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</si>
  <si>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</si>
  <si>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</si>
  <si>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</si>
  <si>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</si>
  <si>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</si>
  <si>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</si>
  <si>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</si>
  <si>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</si>
  <si>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</si>
  <si>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</si>
  <si>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</si>
  <si>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</si>
  <si>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</si>
  <si>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</si>
  <si>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</si>
  <si>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</si>
  <si>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</si>
  <si>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</si>
  <si>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</si>
  <si>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</si>
  <si>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</si>
  <si>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</si>
  <si>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</si>
  <si>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</si>
  <si>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</si>
  <si>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</si>
  <si>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</si>
  <si>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</si>
  <si>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</si>
  <si>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</si>
  <si>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</si>
  <si>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</si>
  <si>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</si>
  <si>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</si>
  <si>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</si>
  <si>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</si>
  <si>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</si>
  <si>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</si>
  <si>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</si>
  <si>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</si>
  <si>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</si>
  <si>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</si>
  <si>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</si>
  <si>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</si>
  <si>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</si>
  <si>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</si>
  <si>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</si>
  <si>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</si>
  <si>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</si>
  <si>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</si>
  <si>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</si>
  <si>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</si>
  <si>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</si>
  <si>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</si>
  <si>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</si>
  <si>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</si>
  <si>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</si>
  <si>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</si>
  <si>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</si>
  <si>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</si>
  <si>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</si>
  <si>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</si>
  <si>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</si>
  <si>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</si>
  <si>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</si>
  <si>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</si>
  <si>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</si>
  <si>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</si>
  <si>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</si>
  <si>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</si>
  <si>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</si>
  <si>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</si>
  <si>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</si>
  <si>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</si>
  <si>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</si>
  <si>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</si>
  <si>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</si>
  <si>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</si>
  <si>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</si>
  <si>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</si>
  <si>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</si>
  <si>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</si>
  <si>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</si>
  <si>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</si>
  <si>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</si>
  <si>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</si>
  <si>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</si>
  <si>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</si>
  <si>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</si>
  <si>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</si>
  <si>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</si>
  <si>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</si>
  <si>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</si>
  <si>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</si>
  <si>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</si>
  <si>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</si>
  <si>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</si>
  <si>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</si>
  <si>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</si>
  <si>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</si>
  <si>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</si>
  <si>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</si>
  <si>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</si>
  <si>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</si>
  <si>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</si>
  <si>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</si>
  <si>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</si>
  <si>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</si>
  <si>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</si>
  <si>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</si>
  <si>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</si>
  <si>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</si>
  <si>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</si>
  <si>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</si>
  <si>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</si>
  <si>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</si>
  <si>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</si>
  <si>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</si>
  <si>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</si>
  <si>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</si>
  <si>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</si>
  <si>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</si>
  <si>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</si>
  <si>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</si>
  <si>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</si>
  <si>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</si>
  <si>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</si>
  <si>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</si>
  <si>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</si>
  <si>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</si>
  <si>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</si>
  <si>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</si>
  <si>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</si>
  <si>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</si>
  <si>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</si>
  <si>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</si>
  <si>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</si>
  <si>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</si>
  <si>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</si>
  <si>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</si>
  <si>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</si>
  <si>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</si>
  <si>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</si>
  <si>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</si>
  <si>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</si>
  <si>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</si>
  <si>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</si>
  <si>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</si>
  <si>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</si>
  <si>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</si>
  <si>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</si>
  <si>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</si>
  <si>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</si>
  <si>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</si>
  <si>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</si>
  <si>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</si>
  <si>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</si>
  <si>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</si>
  <si>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</si>
  <si>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</si>
  <si>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</si>
  <si>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</si>
  <si>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</si>
  <si>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</si>
  <si>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</si>
  <si>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</si>
  <si>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</si>
  <si>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</si>
  <si>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</si>
  <si>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</si>
  <si>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</si>
  <si>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</si>
  <si>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</si>
  <si>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</si>
  <si>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</si>
  <si>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</si>
  <si>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</si>
  <si>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</si>
  <si>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</si>
  <si>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</si>
  <si>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</si>
  <si>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</si>
  <si>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</si>
  <si>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</si>
  <si>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</si>
  <si>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</si>
  <si>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</si>
  <si>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</si>
  <si>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</si>
  <si>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</si>
  <si>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</si>
  <si>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</si>
  <si>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</si>
  <si>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</si>
  <si>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</si>
  <si>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</si>
  <si>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</si>
  <si>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</si>
  <si>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</si>
  <si>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</si>
  <si>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</si>
  <si>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</si>
  <si>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</si>
  <si>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</si>
  <si>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</si>
  <si>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</si>
  <si>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</si>
  <si>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</si>
  <si>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</si>
  <si>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</si>
  <si>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</si>
  <si>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</si>
  <si>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</si>
  <si>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</si>
  <si>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</si>
  <si>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</si>
  <si>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</si>
  <si>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</si>
  <si>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</si>
  <si>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</si>
  <si>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</si>
  <si>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</si>
  <si>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</si>
  <si>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</si>
  <si>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</si>
  <si>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</si>
  <si>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</si>
  <si>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</si>
  <si>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</si>
  <si>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</si>
  <si>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</si>
  <si>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</si>
  <si>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</si>
  <si>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</si>
  <si>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</si>
  <si>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</si>
  <si>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</si>
  <si>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</si>
  <si>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</si>
  <si>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</si>
  <si>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</si>
  <si>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</si>
  <si>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</si>
  <si>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</si>
  <si>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</si>
  <si>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</si>
  <si>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</si>
  <si>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</si>
  <si>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</si>
  <si>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</si>
  <si>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</si>
  <si>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</si>
  <si>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</si>
  <si>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</si>
  <si>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</si>
  <si>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</si>
  <si>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</si>
  <si>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</si>
  <si>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</si>
  <si>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</si>
  <si>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</si>
  <si>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</si>
  <si>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</si>
  <si>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</si>
  <si>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</si>
  <si>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</si>
  <si>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</si>
  <si>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</si>
  <si>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</si>
  <si>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</si>
  <si>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</si>
  <si>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</si>
  <si>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</si>
  <si>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</si>
  <si>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</si>
  <si>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</si>
  <si>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</si>
  <si>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</si>
  <si>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</si>
  <si>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</si>
  <si>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</si>
  <si>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</si>
  <si>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</si>
  <si>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</si>
  <si>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</si>
  <si>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</si>
  <si>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</si>
  <si>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</si>
  <si>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</si>
  <si>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</si>
  <si>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</si>
  <si>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</si>
  <si>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</si>
  <si>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</si>
  <si>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</si>
  <si>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</si>
  <si>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</si>
  <si>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</si>
  <si>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</si>
  <si>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</si>
  <si>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</si>
  <si>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</si>
  <si>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</si>
  <si>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</si>
  <si>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</si>
  <si>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</si>
  <si>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</si>
  <si>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</si>
  <si>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</si>
  <si>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</si>
  <si>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</si>
  <si>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</si>
  <si>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</si>
  <si>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</si>
  <si>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</si>
  <si>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</si>
  <si>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</si>
  <si>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</si>
  <si>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</si>
  <si>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</si>
  <si>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</si>
  <si>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</si>
  <si>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</si>
  <si>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</si>
  <si>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</si>
  <si>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</si>
  <si>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</si>
  <si>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</si>
  <si>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</si>
  <si>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</si>
  <si>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</si>
  <si>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</si>
  <si>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</si>
  <si>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</si>
  <si>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</si>
  <si>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</si>
  <si>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</si>
  <si>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</si>
  <si>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</si>
  <si>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</si>
  <si>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</si>
  <si>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</si>
  <si>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</si>
  <si>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</si>
  <si>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</si>
  <si>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</si>
  <si>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</si>
  <si>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</si>
  <si>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</si>
  <si>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</si>
  <si>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</si>
  <si>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</si>
  <si>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</si>
  <si>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</si>
  <si>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</si>
  <si>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</si>
  <si>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</si>
  <si>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</si>
  <si>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</si>
  <si>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</si>
  <si>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</si>
  <si>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</si>
  <si>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</si>
  <si>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</si>
  <si>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</si>
  <si>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</si>
  <si>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</si>
  <si>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</si>
  <si>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</si>
  <si>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</si>
  <si>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</si>
  <si>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</si>
  <si>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</si>
  <si>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</si>
  <si>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</si>
  <si>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</si>
  <si>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</si>
  <si>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</si>
  <si>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</si>
  <si>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</si>
  <si>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</si>
  <si>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</si>
  <si>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</si>
  <si>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</si>
  <si>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</si>
  <si>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</si>
  <si>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</si>
  <si>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</si>
  <si>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</si>
  <si>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</si>
  <si>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</si>
  <si>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</si>
  <si>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</si>
  <si>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</si>
  <si>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</si>
  <si>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</si>
  <si>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</si>
  <si>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</si>
  <si>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</si>
  <si>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</si>
  <si>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</si>
  <si>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</si>
  <si>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</si>
  <si>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</si>
  <si>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</si>
  <si>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</si>
  <si>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</si>
  <si>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</si>
  <si>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</si>
  <si>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</si>
  <si>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</si>
  <si>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</si>
  <si>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</si>
  <si>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</si>
  <si>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</si>
  <si>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</si>
  <si>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</si>
  <si>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</si>
  <si>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</si>
  <si>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</si>
  <si>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</si>
  <si>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</si>
  <si>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</si>
  <si>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</si>
  <si>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</si>
  <si>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</si>
  <si>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</si>
  <si>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</si>
  <si>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</si>
  <si>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</si>
  <si>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</si>
  <si>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</si>
  <si>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</si>
  <si>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</si>
  <si>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</si>
  <si>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</si>
  <si>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</si>
  <si>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</si>
  <si>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</si>
  <si>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</si>
  <si>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</si>
  <si>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</si>
  <si>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</si>
  <si>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</si>
  <si>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</si>
  <si>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</si>
  <si>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</si>
  <si>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</si>
  <si>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</si>
  <si>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</si>
  <si>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</si>
  <si>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</si>
  <si>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</si>
  <si>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</si>
  <si>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</si>
  <si>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</si>
  <si>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</si>
  <si>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</si>
  <si>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</si>
  <si>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</si>
  <si>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</si>
  <si>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</si>
  <si>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</si>
  <si>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</si>
  <si>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</si>
  <si>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</si>
  <si>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</si>
  <si>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</si>
  <si>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</si>
  <si>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</si>
  <si>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</si>
  <si>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</si>
  <si>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</si>
  <si>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</si>
  <si>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</si>
  <si>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</si>
  <si>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</si>
  <si>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</si>
  <si>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</si>
  <si>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</si>
  <si>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</si>
  <si>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</si>
  <si>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</si>
  <si>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</si>
  <si>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</si>
  <si>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</si>
  <si>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</si>
  <si>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</si>
  <si>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</si>
  <si>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</si>
  <si>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</si>
  <si>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</si>
  <si>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</si>
  <si>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</si>
  <si>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</si>
  <si>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</si>
  <si>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</si>
  <si>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</si>
  <si>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</si>
  <si>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</si>
  <si>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</si>
  <si>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</si>
  <si>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</si>
  <si>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</si>
  <si>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</si>
  <si>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</si>
  <si>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</si>
  <si>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</si>
  <si>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</si>
  <si>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</si>
  <si>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</si>
  <si>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</si>
  <si>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</si>
  <si>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</si>
  <si>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</si>
  <si>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</si>
  <si>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</si>
  <si>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</si>
  <si>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</si>
  <si>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</si>
  <si>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</si>
  <si>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</si>
  <si>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</si>
  <si>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</si>
  <si>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</si>
  <si>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</si>
  <si>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</si>
  <si>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</si>
  <si>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</si>
  <si>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</si>
  <si>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</si>
  <si>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</si>
  <si>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</si>
  <si>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</si>
  <si>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</si>
  <si>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</si>
  <si>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</si>
  <si>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</si>
  <si>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</si>
  <si>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</si>
  <si>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</si>
  <si>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</si>
  <si>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</si>
  <si>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</si>
  <si>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</si>
  <si>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</si>
  <si>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</si>
  <si>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</si>
  <si>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</si>
  <si>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</si>
  <si>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</si>
  <si>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</si>
  <si>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</si>
  <si>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</si>
  <si>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</si>
  <si>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</si>
  <si>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</si>
  <si>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</si>
  <si>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</si>
  <si>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</si>
  <si>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</si>
  <si>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</si>
  <si>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</si>
  <si>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</si>
  <si>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</si>
  <si>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</si>
  <si>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</si>
  <si>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</si>
  <si>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</si>
  <si>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</si>
  <si>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</si>
  <si>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</si>
  <si>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</si>
  <si>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</si>
  <si>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</si>
  <si>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</si>
  <si>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</si>
  <si>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</si>
  <si>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</si>
  <si>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</si>
  <si>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</si>
  <si>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</si>
  <si>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</si>
  <si>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</si>
  <si>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</si>
  <si>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</si>
  <si>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</si>
  <si>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</si>
  <si>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</si>
  <si>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</si>
  <si>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</si>
  <si>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</si>
  <si>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</si>
  <si>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</si>
  <si>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</si>
  <si>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</si>
  <si>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</si>
  <si>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</si>
  <si>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</si>
  <si>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</si>
  <si>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</si>
  <si>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</si>
  <si>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</si>
  <si>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</si>
  <si>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</si>
  <si>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</si>
  <si>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</si>
  <si>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</si>
  <si>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</si>
  <si>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</si>
  <si>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</si>
  <si>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</si>
  <si>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</si>
  <si>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</si>
  <si>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</si>
  <si>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</si>
  <si>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</si>
  <si>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</si>
  <si>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</si>
  <si>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</si>
  <si>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</si>
  <si>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</si>
  <si>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</si>
  <si>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</si>
  <si>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</si>
  <si>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</si>
  <si>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</si>
  <si>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</si>
  <si>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</si>
  <si>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</si>
  <si>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</si>
  <si>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</si>
  <si>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</si>
  <si>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</si>
  <si>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</si>
  <si>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</si>
  <si>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</si>
  <si>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</si>
  <si>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</si>
  <si>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</si>
  <si>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</si>
  <si>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</si>
  <si>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</si>
  <si>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</si>
  <si>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</si>
  <si>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</si>
  <si>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</si>
  <si>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</si>
  <si>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</si>
  <si>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</si>
  <si>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</si>
  <si>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</si>
  <si>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</si>
  <si>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</si>
  <si>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</si>
  <si>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</si>
  <si>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</si>
  <si>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</si>
  <si>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</si>
  <si>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</si>
  <si>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</si>
  <si>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</si>
  <si>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</si>
  <si>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</si>
  <si>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</si>
  <si>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</si>
  <si>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</si>
  <si>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</si>
  <si>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</si>
  <si>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</si>
  <si>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</si>
  <si>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</si>
  <si>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</si>
  <si>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</si>
  <si>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</si>
  <si>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</si>
  <si>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</si>
  <si>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</si>
  <si>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</si>
  <si>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</si>
  <si>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</si>
  <si>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</si>
  <si>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</si>
  <si>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</si>
  <si>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</si>
  <si>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</si>
  <si>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</si>
  <si>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</si>
  <si>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</si>
  <si>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</si>
  <si>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</si>
  <si>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</si>
  <si>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</si>
  <si>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</si>
  <si>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</si>
  <si>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</si>
  <si>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</si>
  <si>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</si>
  <si>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</si>
  <si>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</si>
  <si>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</si>
  <si>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</si>
  <si>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</si>
  <si>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</si>
  <si>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</si>
  <si>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</si>
  <si>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</si>
  <si>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</si>
  <si>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</si>
  <si>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</si>
  <si>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</si>
  <si>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</si>
  <si>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</si>
  <si>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</si>
  <si>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</si>
  <si>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</si>
  <si>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</si>
  <si>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</si>
  <si>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</si>
  <si>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</si>
  <si>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</si>
  <si>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</si>
  <si>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</si>
  <si>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</si>
  <si>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</si>
  <si>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</si>
  <si>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</si>
  <si>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</si>
  <si>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</si>
  <si>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</si>
  <si>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</si>
  <si>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</si>
  <si>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</si>
  <si>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</si>
  <si>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</si>
  <si>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</si>
  <si>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</si>
  <si>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</si>
  <si>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</si>
  <si>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</si>
  <si>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</si>
  <si>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</si>
  <si>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</si>
  <si>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</si>
  <si>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</si>
  <si>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</si>
  <si>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</si>
  <si>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</si>
  <si>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</si>
  <si>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</si>
  <si>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</si>
  <si>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</si>
  <si>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</si>
  <si>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</si>
  <si>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</si>
  <si>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</si>
  <si>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</si>
  <si>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</si>
  <si>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</si>
  <si>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</si>
  <si>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</si>
  <si>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</si>
  <si>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</si>
  <si>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</si>
  <si>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</si>
  <si>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</si>
  <si>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</si>
  <si>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</si>
  <si>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</si>
  <si>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</si>
  <si>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</si>
  <si>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</si>
  <si>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</si>
  <si>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</si>
  <si>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</si>
  <si>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</si>
  <si>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</si>
  <si>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</si>
  <si>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</si>
  <si>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</si>
  <si>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</si>
  <si>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</si>
  <si>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</si>
  <si>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</si>
  <si>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</si>
  <si>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</si>
  <si>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</si>
  <si>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</si>
  <si>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</si>
  <si>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</si>
  <si>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</si>
  <si>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</si>
  <si>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</si>
  <si>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</si>
  <si>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</si>
  <si>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</si>
  <si>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</si>
  <si>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</si>
  <si>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</si>
  <si>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</si>
  <si>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</si>
  <si>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</si>
  <si>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</si>
  <si>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</si>
  <si>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</si>
  <si>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</si>
  <si>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</si>
  <si>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</si>
  <si>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</si>
  <si>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</si>
  <si>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</si>
  <si>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</si>
  <si>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</si>
  <si>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</si>
  <si>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</si>
  <si>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</si>
  <si>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</si>
  <si>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</si>
  <si>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</si>
  <si>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</si>
  <si>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</si>
  <si>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</si>
  <si>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</si>
  <si>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</si>
  <si>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</si>
  <si>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</si>
  <si>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</si>
  <si>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</si>
  <si>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</si>
  <si>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</si>
  <si>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</si>
  <si>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</si>
  <si>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</si>
  <si>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</si>
  <si>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</si>
  <si>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</si>
  <si>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</si>
  <si>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</si>
  <si>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</si>
  <si>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</si>
  <si>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</si>
  <si>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</si>
  <si>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</si>
  <si>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</si>
  <si>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</si>
  <si>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</si>
  <si>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</si>
  <si>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</si>
  <si>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</si>
  <si>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</si>
  <si>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</si>
  <si>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</si>
  <si>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</si>
  <si>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</si>
  <si>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</si>
  <si>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</si>
  <si>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</si>
  <si>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</si>
  <si>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</si>
  <si>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</si>
  <si>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</si>
  <si>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</si>
  <si>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</si>
  <si>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</si>
  <si>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</si>
  <si>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</si>
  <si>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</si>
  <si>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</si>
  <si>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</si>
  <si>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</si>
  <si>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</si>
  <si>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</si>
  <si>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</si>
  <si>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</si>
  <si>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</si>
  <si>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</si>
  <si>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</si>
  <si>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</si>
  <si>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</si>
  <si>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</si>
  <si>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</si>
  <si>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</si>
  <si>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</si>
  <si>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</si>
  <si>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ZPN2</t>
  </si>
  <si>
    <t>ZPN</t>
  </si>
  <si>
    <t>Deslocamento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</si>
  <si>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</si>
  <si>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</si>
  <si>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</si>
  <si>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</si>
  <si>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</si>
  <si>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</si>
  <si>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</si>
  <si>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</si>
  <si>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</si>
  <si>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>ZCZ-ZRU</t>
  </si>
  <si>
    <t>ZCZZRU</t>
  </si>
  <si>
    <t xml:space="preserve">Douglas </t>
  </si>
  <si>
    <t>Carlos Eduardo</t>
  </si>
  <si>
    <t xml:space="preserve">Descarga de pedra </t>
  </si>
  <si>
    <t xml:space="preserve">2 Maq. Escala </t>
  </si>
  <si>
    <t>CArlos Eduardo</t>
  </si>
  <si>
    <t>ZAR2</t>
  </si>
  <si>
    <t>KM9K10 / K14K18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</si>
  <si>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</si>
  <si>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</si>
  <si>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</si>
  <si>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</si>
  <si>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</si>
  <si>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ZRX133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</si>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</sst>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4" totalsRowShown="0" headerRowDxfId="181" headerRowBorderDxfId="179" tableBorderDxfId="180" totalsRowBorderDxfId="178">
  <autoFilter ref="A1:H284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77"/>
    <tableColumn id="4" xr3:uid="{062C67FE-0D06-4582-BA9C-B087681F34EC}" name="SUB" dataDxfId="176"/>
    <tableColumn id="5" xr3:uid="{1DF130D1-4D15-4DFF-8266-F1B81CAA897E}" name="KM Inicio" dataDxfId="175"/>
    <tableColumn id="6" xr3:uid="{A344A0E9-F964-4FE5-9EB0-2661309404E9}" name="KM Fim" dataDxfId="174"/>
    <tableColumn id="7" xr3:uid="{B0ED4DF3-274E-46B6-A2D1-0985F47224C1}" name="Trecho" dataDxfId="173"/>
    <tableColumn id="8" xr3:uid="{1DE44FFC-B2F5-4DE5-A7E5-915DA69A16F8}" name="SB" dataDxfId="172"/>
    <tableColumn id="9" xr3:uid="{7841069B-E29E-4A5E-B561-931B24D14782}" name="NOME SUB" dataDxfId="171"/>
    <tableColumn id="10" xr3:uid="{01B251F8-5EA1-4C87-81E3-9BD14100B544}" name="Trecho Coordenação" dataDxfId="17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69"/>
    <tableColumn id="8" xr3:uid="{98E82858-1ECA-4DB3-8AE4-BBB972FC487D}" name="CORRELAT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4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359</v>
      </c>
      <c r="C1" s="25" t="s">
        <v>360</v>
      </c>
      <c r="E1" s="25" t="s">
        <v>361</v>
      </c>
      <c r="G1" s="25" t="s">
        <v>362</v>
      </c>
      <c r="H1" s="27"/>
      <c r="I1" s="25" t="s">
        <v>363</v>
      </c>
      <c r="J1" s="27"/>
      <c r="K1" s="25" t="s">
        <v>364</v>
      </c>
      <c r="L1" s="27"/>
      <c r="M1" s="25" t="s">
        <v>365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366</v>
      </c>
      <c r="C2" s="34" t="s">
        <v>367</v>
      </c>
      <c r="E2" s="34">
        <v>1</v>
      </c>
      <c r="G2" s="34" t="s">
        <v>368</v>
      </c>
      <c r="H2" s="27"/>
      <c r="I2" s="34" t="s">
        <v>369</v>
      </c>
      <c r="J2" s="27"/>
      <c r="K2" s="34" t="s">
        <v>370</v>
      </c>
      <c r="L2" s="27"/>
      <c r="M2" s="34" t="s">
        <v>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372</v>
      </c>
      <c r="C3" s="34" t="s">
        <v>373</v>
      </c>
      <c r="E3" s="34">
        <v>2</v>
      </c>
      <c r="H3" s="27"/>
      <c r="I3" s="34" t="s">
        <v>374</v>
      </c>
      <c r="J3" s="27"/>
      <c r="K3" s="34" t="s">
        <v>375</v>
      </c>
      <c r="L3" s="27"/>
      <c r="M3" s="34" t="s">
        <v>376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377</v>
      </c>
      <c r="C4" s="34" t="s">
        <v>360</v>
      </c>
      <c r="E4" s="27"/>
      <c r="H4" s="27"/>
      <c r="I4" s="34" t="s">
        <v>378</v>
      </c>
      <c r="J4" s="27"/>
      <c r="K4" s="34" t="s">
        <v>379</v>
      </c>
      <c r="L4" s="27"/>
      <c r="M4" s="34" t="s">
        <v>380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383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384</v>
      </c>
      <c r="B13" s="4" t="s">
        <v>385</v>
      </c>
      <c r="C13" s="4" t="s">
        <v>386</v>
      </c>
      <c r="D13" s="4" t="s">
        <v>387</v>
      </c>
      <c r="E13" s="4" t="s">
        <v>388</v>
      </c>
      <c r="F13" s="4" t="s">
        <v>389</v>
      </c>
      <c r="G13" s="4" t="s">
        <v>390</v>
      </c>
      <c r="H13" s="4" t="s">
        <v>391</v>
      </c>
      <c r="I13" s="4" t="s">
        <v>392</v>
      </c>
      <c r="J13" s="4" t="s">
        <v>393</v>
      </c>
      <c r="K13" s="4" t="s">
        <v>394</v>
      </c>
      <c r="L13" s="4" t="s">
        <v>395</v>
      </c>
      <c r="M13" s="4" t="s">
        <v>396</v>
      </c>
      <c r="N13" s="4" t="s">
        <v>397</v>
      </c>
      <c r="O13" s="4" t="s">
        <v>398</v>
      </c>
      <c r="P13" s="4" t="s">
        <v>399</v>
      </c>
      <c r="Q13" s="4" t="s">
        <v>400</v>
      </c>
      <c r="R13" s="4" t="s">
        <v>401</v>
      </c>
      <c r="S13" s="4" t="s">
        <v>402</v>
      </c>
      <c r="T13" s="4" t="s">
        <v>403</v>
      </c>
      <c r="U13" s="4" t="s">
        <v>404</v>
      </c>
      <c r="V13" s="32" t="s">
        <v>405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406</v>
      </c>
      <c r="B14" s="34" t="s">
        <v>407</v>
      </c>
      <c r="C14" s="34" t="s">
        <v>408</v>
      </c>
      <c r="D14" s="34" t="s">
        <v>409</v>
      </c>
      <c r="E14" s="34" t="s">
        <v>409</v>
      </c>
      <c r="F14" s="34" t="s">
        <v>410</v>
      </c>
      <c r="G14" s="34" t="s">
        <v>410</v>
      </c>
      <c r="H14" s="34" t="s">
        <v>411</v>
      </c>
      <c r="I14" s="34" t="s">
        <v>412</v>
      </c>
      <c r="J14" s="34" t="s">
        <v>413</v>
      </c>
      <c r="K14" s="34" t="s">
        <v>414</v>
      </c>
      <c r="L14" s="34" t="s">
        <v>415</v>
      </c>
      <c r="M14" s="34" t="s">
        <v>415</v>
      </c>
      <c r="N14" s="34" t="s">
        <v>415</v>
      </c>
      <c r="O14" s="34" t="s">
        <v>415</v>
      </c>
      <c r="P14" s="34" t="s">
        <v>399</v>
      </c>
      <c r="Q14" s="34" t="s">
        <v>416</v>
      </c>
      <c r="R14" s="34" t="s">
        <v>417</v>
      </c>
      <c r="S14" s="34" t="s">
        <v>409</v>
      </c>
      <c r="T14" s="34" t="s">
        <v>409</v>
      </c>
      <c r="U14" s="34" t="s">
        <v>404</v>
      </c>
      <c r="V14" s="35" t="s">
        <v>405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418</v>
      </c>
      <c r="B15" s="34" t="s">
        <v>419</v>
      </c>
      <c r="C15" s="34" t="str">
        <f>""</f>
        <v/>
      </c>
      <c r="D15" s="34"/>
      <c r="E15" s="34"/>
      <c r="F15" s="34"/>
      <c r="G15" s="34" t="s">
        <v>420</v>
      </c>
      <c r="H15" s="34" t="s">
        <v>421</v>
      </c>
      <c r="I15" s="34" t="s">
        <v>422</v>
      </c>
      <c r="J15" s="34"/>
      <c r="K15" s="34" t="s">
        <v>423</v>
      </c>
      <c r="L15" s="34" t="s">
        <v>424</v>
      </c>
      <c r="M15" s="34" t="s">
        <v>424</v>
      </c>
      <c r="N15" s="34" t="s">
        <v>424</v>
      </c>
      <c r="O15" s="34" t="s">
        <v>424</v>
      </c>
      <c r="P15" s="34"/>
      <c r="Q15" s="34" t="s">
        <v>390</v>
      </c>
      <c r="R15" s="34" t="s">
        <v>425</v>
      </c>
      <c r="S15" s="34" t="s">
        <v>426</v>
      </c>
      <c r="T15" s="34" t="s">
        <v>426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409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427</v>
      </c>
      <c r="L16" s="34"/>
      <c r="M16" s="34"/>
      <c r="N16" s="34"/>
      <c r="O16" s="34"/>
      <c r="P16" s="34"/>
      <c r="Q16" s="34"/>
      <c r="R16" s="34" t="s">
        <v>428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422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429</v>
      </c>
      <c r="B28" s="30" t="s">
        <v>430</v>
      </c>
      <c r="C28" s="30" t="s">
        <v>431</v>
      </c>
      <c r="D28" s="30" t="s">
        <v>432</v>
      </c>
      <c r="E28" s="30" t="s">
        <v>433</v>
      </c>
      <c r="F28" s="30" t="s">
        <v>434</v>
      </c>
      <c r="G28" s="30" t="s">
        <v>435</v>
      </c>
      <c r="H28" s="30" t="s">
        <v>436</v>
      </c>
      <c r="I28" s="30" t="s">
        <v>437</v>
      </c>
      <c r="J28" s="30" t="s">
        <v>438</v>
      </c>
      <c r="K28" s="30" t="s">
        <v>439</v>
      </c>
      <c r="L28" s="30" t="s">
        <v>440</v>
      </c>
      <c r="M28" s="30" t="s">
        <v>441</v>
      </c>
      <c r="N28" s="30" t="s">
        <v>442</v>
      </c>
      <c r="O28" s="30" t="s">
        <v>443</v>
      </c>
      <c r="P28" s="30" t="s">
        <v>444</v>
      </c>
      <c r="Q28" s="30" t="s">
        <v>445</v>
      </c>
      <c r="R28" s="30" t="s">
        <v>446</v>
      </c>
      <c r="S28" s="30" t="s">
        <v>447</v>
      </c>
      <c r="T28" s="30" t="s">
        <v>448</v>
      </c>
      <c r="U28" s="30" t="s">
        <v>449</v>
      </c>
      <c r="V28" s="30" t="s">
        <v>450</v>
      </c>
      <c r="W28" s="30" t="s">
        <v>451</v>
      </c>
      <c r="X28" s="30" t="s">
        <v>452</v>
      </c>
      <c r="Y28" s="30" t="s">
        <v>453</v>
      </c>
      <c r="Z28" s="30" t="s">
        <v>454</v>
      </c>
      <c r="AA28" s="30" t="s">
        <v>455</v>
      </c>
      <c r="AB28" s="30" t="s">
        <v>456</v>
      </c>
      <c r="AC28" s="30" t="s">
        <v>457</v>
      </c>
      <c r="AD28" s="30" t="s">
        <v>458</v>
      </c>
      <c r="AE28" s="30" t="s">
        <v>459</v>
      </c>
      <c r="AF28" s="30" t="s">
        <v>460</v>
      </c>
      <c r="AG28" s="30" t="s">
        <v>461</v>
      </c>
      <c r="AH28" s="30" t="s">
        <v>462</v>
      </c>
      <c r="AI28" s="30" t="s">
        <v>463</v>
      </c>
      <c r="AJ28" s="30" t="s">
        <v>464</v>
      </c>
      <c r="AK28" s="30" t="s">
        <v>465</v>
      </c>
      <c r="AL28" s="30" t="s">
        <v>466</v>
      </c>
      <c r="AM28" s="30" t="s">
        <v>467</v>
      </c>
      <c r="AN28" s="36" t="s">
        <v>468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469</v>
      </c>
      <c r="B29" s="34" t="s">
        <v>470</v>
      </c>
      <c r="C29" s="34" t="s">
        <v>471</v>
      </c>
      <c r="D29" s="34" t="s">
        <v>410</v>
      </c>
      <c r="E29" s="34" t="s">
        <v>419</v>
      </c>
      <c r="F29" s="34" t="s">
        <v>472</v>
      </c>
      <c r="G29" s="34" t="s">
        <v>473</v>
      </c>
      <c r="H29" s="34" t="s">
        <v>474</v>
      </c>
      <c r="I29" s="34" t="s">
        <v>475</v>
      </c>
      <c r="J29" s="34" t="s">
        <v>476</v>
      </c>
      <c r="K29" s="34" t="s">
        <v>476</v>
      </c>
      <c r="L29" s="34" t="s">
        <v>477</v>
      </c>
      <c r="M29" s="34" t="s">
        <v>478</v>
      </c>
      <c r="N29" s="34" t="s">
        <v>479</v>
      </c>
      <c r="O29" s="34" t="s">
        <v>480</v>
      </c>
      <c r="P29" s="34" t="s">
        <v>481</v>
      </c>
      <c r="Q29" s="34" t="s">
        <v>482</v>
      </c>
      <c r="R29" s="34" t="s">
        <v>483</v>
      </c>
      <c r="S29" s="34" t="s">
        <v>484</v>
      </c>
      <c r="T29" s="34" t="s">
        <v>485</v>
      </c>
      <c r="U29" s="34" t="s">
        <v>486</v>
      </c>
      <c r="V29" s="34" t="s">
        <v>485</v>
      </c>
      <c r="W29" s="34" t="s">
        <v>486</v>
      </c>
      <c r="X29" s="34" t="s">
        <v>487</v>
      </c>
      <c r="Y29" s="34" t="s">
        <v>486</v>
      </c>
      <c r="Z29" s="34" t="s">
        <v>485</v>
      </c>
      <c r="AA29" s="34" t="s">
        <v>486</v>
      </c>
      <c r="AB29" s="34" t="s">
        <v>399</v>
      </c>
      <c r="AC29" s="34" t="s">
        <v>488</v>
      </c>
      <c r="AD29" s="34" t="s">
        <v>489</v>
      </c>
      <c r="AE29" s="34" t="s">
        <v>490</v>
      </c>
      <c r="AF29" s="34" t="s">
        <v>425</v>
      </c>
      <c r="AG29" s="34" t="s">
        <v>428</v>
      </c>
      <c r="AH29" s="34" t="s">
        <v>491</v>
      </c>
      <c r="AI29" s="34" t="s">
        <v>492</v>
      </c>
      <c r="AJ29" s="34" t="s">
        <v>476</v>
      </c>
      <c r="AK29" s="34" t="s">
        <v>492</v>
      </c>
      <c r="AL29" s="34" t="s">
        <v>476</v>
      </c>
      <c r="AM29" s="34" t="s">
        <v>404</v>
      </c>
      <c r="AN29" s="35" t="s">
        <v>405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469</v>
      </c>
      <c r="B30" s="34"/>
      <c r="C30" s="34"/>
      <c r="D30" s="34" t="s">
        <v>420</v>
      </c>
      <c r="E30" s="34"/>
      <c r="F30" s="34" t="s">
        <v>493</v>
      </c>
      <c r="G30" s="34" t="s">
        <v>494</v>
      </c>
      <c r="H30" s="34" t="s">
        <v>495</v>
      </c>
      <c r="I30" s="34" t="s">
        <v>496</v>
      </c>
      <c r="J30" s="34"/>
      <c r="K30" s="34"/>
      <c r="L30" s="34" t="s">
        <v>497</v>
      </c>
      <c r="M30" s="34" t="s">
        <v>498</v>
      </c>
      <c r="N30" s="34" t="s">
        <v>475</v>
      </c>
      <c r="O30" s="34" t="s">
        <v>499</v>
      </c>
      <c r="P30" s="34" t="s">
        <v>500</v>
      </c>
      <c r="Q30" s="34" t="s">
        <v>501</v>
      </c>
      <c r="R30" s="34"/>
      <c r="S30" s="34" t="s">
        <v>482</v>
      </c>
      <c r="T30" s="34" t="s">
        <v>502</v>
      </c>
      <c r="U30" s="34" t="s">
        <v>475</v>
      </c>
      <c r="V30" s="34" t="s">
        <v>502</v>
      </c>
      <c r="W30" s="34" t="s">
        <v>475</v>
      </c>
      <c r="X30" s="34" t="s">
        <v>502</v>
      </c>
      <c r="Y30" s="34" t="s">
        <v>475</v>
      </c>
      <c r="Z30" s="34" t="s">
        <v>502</v>
      </c>
      <c r="AA30" s="34" t="s">
        <v>475</v>
      </c>
      <c r="AB30" s="34"/>
      <c r="AC30" s="34"/>
      <c r="AD30" s="34"/>
      <c r="AE30" s="34" t="s">
        <v>503</v>
      </c>
      <c r="AF30" s="34"/>
      <c r="AG30" s="34"/>
      <c r="AH30" s="34"/>
      <c r="AI30" s="34" t="s">
        <v>504</v>
      </c>
      <c r="AJ30" s="34" t="s">
        <v>505</v>
      </c>
      <c r="AK30" s="34" t="s">
        <v>504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506</v>
      </c>
      <c r="E31" s="34"/>
      <c r="F31" s="34"/>
      <c r="G31" s="34"/>
      <c r="H31" s="34"/>
      <c r="I31" s="34"/>
      <c r="J31" s="34"/>
      <c r="K31" s="34"/>
      <c r="L31" s="34" t="s">
        <v>507</v>
      </c>
      <c r="M31" s="34" t="s">
        <v>508</v>
      </c>
      <c r="N31" s="34" t="s">
        <v>486</v>
      </c>
      <c r="O31" s="34" t="s">
        <v>509</v>
      </c>
      <c r="P31" s="34" t="s">
        <v>510</v>
      </c>
      <c r="Q31" s="34" t="s">
        <v>511</v>
      </c>
      <c r="R31" s="34"/>
      <c r="S31" s="34" t="s">
        <v>501</v>
      </c>
      <c r="T31" s="34"/>
      <c r="U31" s="34" t="s">
        <v>512</v>
      </c>
      <c r="V31" s="34"/>
      <c r="W31" s="34" t="s">
        <v>512</v>
      </c>
      <c r="X31" s="34"/>
      <c r="Y31" s="34" t="s">
        <v>512</v>
      </c>
      <c r="Z31" s="34"/>
      <c r="AA31" s="34" t="s">
        <v>512</v>
      </c>
      <c r="AB31" s="34"/>
      <c r="AC31" s="34"/>
      <c r="AD31" s="34"/>
      <c r="AE31" s="34" t="s">
        <v>513</v>
      </c>
      <c r="AF31" s="34"/>
      <c r="AG31" s="34"/>
      <c r="AH31" s="34"/>
      <c r="AI31" s="34" t="s">
        <v>514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515</v>
      </c>
      <c r="E32" s="34"/>
      <c r="F32" s="34"/>
      <c r="G32" s="34"/>
      <c r="H32" s="34"/>
      <c r="I32" s="34"/>
      <c r="J32" s="34"/>
      <c r="K32" s="34"/>
      <c r="L32" s="34" t="s">
        <v>516</v>
      </c>
      <c r="M32" s="34"/>
      <c r="N32" s="34"/>
      <c r="O32" s="34"/>
      <c r="P32" s="34" t="s">
        <v>517</v>
      </c>
      <c r="Q32" s="34" t="s">
        <v>518</v>
      </c>
      <c r="R32" s="34"/>
      <c r="S32" s="34" t="s">
        <v>511</v>
      </c>
      <c r="T32" s="34"/>
      <c r="U32" s="34" t="s">
        <v>519</v>
      </c>
      <c r="V32" s="34"/>
      <c r="W32" s="34" t="s">
        <v>519</v>
      </c>
      <c r="X32" s="34"/>
      <c r="Y32" s="34" t="s">
        <v>519</v>
      </c>
      <c r="Z32" s="34"/>
      <c r="AA32" s="34" t="s">
        <v>519</v>
      </c>
      <c r="AB32" s="34"/>
      <c r="AC32" s="34"/>
      <c r="AD32" s="34"/>
      <c r="AE32" s="34"/>
      <c r="AF32" s="34"/>
      <c r="AG32" s="34"/>
      <c r="AH32" s="34"/>
      <c r="AI32" s="34" t="s">
        <v>507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520</v>
      </c>
      <c r="E33" s="34"/>
      <c r="F33" s="34"/>
      <c r="G33" s="34"/>
      <c r="H33" s="34"/>
      <c r="I33" s="34"/>
      <c r="J33" s="34"/>
      <c r="K33" s="34"/>
      <c r="L33" s="34" t="s">
        <v>521</v>
      </c>
      <c r="M33" s="34"/>
      <c r="N33" s="34"/>
      <c r="O33" s="34"/>
      <c r="P33" s="34"/>
      <c r="Q33" s="34" t="s">
        <v>522</v>
      </c>
      <c r="R33" s="34"/>
      <c r="S33" s="34" t="s">
        <v>518</v>
      </c>
      <c r="T33" s="34"/>
      <c r="U33" s="34" t="s">
        <v>523</v>
      </c>
      <c r="V33" s="34"/>
      <c r="W33" s="34" t="s">
        <v>523</v>
      </c>
      <c r="X33" s="34"/>
      <c r="Y33" s="34" t="s">
        <v>523</v>
      </c>
      <c r="Z33" s="34"/>
      <c r="AA33" s="34" t="s">
        <v>523</v>
      </c>
      <c r="AB33" s="34"/>
      <c r="AC33" s="34"/>
      <c r="AD33" s="34"/>
      <c r="AE33" s="34"/>
      <c r="AF33" s="34"/>
      <c r="AG33" s="34"/>
      <c r="AH33" s="34"/>
      <c r="AI33" s="34" t="s">
        <v>521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524</v>
      </c>
      <c r="M34" s="34"/>
      <c r="N34" s="34"/>
      <c r="O34" s="34"/>
      <c r="P34" s="34"/>
      <c r="Q34" s="34" t="s">
        <v>525</v>
      </c>
      <c r="R34" s="34"/>
      <c r="S34" s="34" t="s">
        <v>522</v>
      </c>
      <c r="T34" s="34"/>
      <c r="U34" s="34" t="s">
        <v>526</v>
      </c>
      <c r="V34" s="34"/>
      <c r="W34" s="34" t="s">
        <v>526</v>
      </c>
      <c r="X34" s="34"/>
      <c r="Y34" s="34" t="s">
        <v>526</v>
      </c>
      <c r="Z34" s="34"/>
      <c r="AA34" s="34" t="s">
        <v>526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527</v>
      </c>
      <c r="M35" s="34"/>
      <c r="N35" s="34"/>
      <c r="O35" s="34"/>
      <c r="P35" s="34"/>
      <c r="Q35" s="34" t="s">
        <v>528</v>
      </c>
      <c r="R35" s="34"/>
      <c r="S35" s="34" t="s">
        <v>525</v>
      </c>
      <c r="T35" s="34"/>
      <c r="U35" s="34" t="s">
        <v>529</v>
      </c>
      <c r="V35" s="34"/>
      <c r="W35" s="34" t="s">
        <v>529</v>
      </c>
      <c r="X35" s="34"/>
      <c r="Y35" s="34" t="s">
        <v>529</v>
      </c>
      <c r="Z35" s="34"/>
      <c r="AA35" s="34" t="s">
        <v>529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530</v>
      </c>
      <c r="R36" s="34"/>
      <c r="S36" s="34" t="s">
        <v>528</v>
      </c>
      <c r="T36" s="34"/>
      <c r="U36" s="34" t="s">
        <v>531</v>
      </c>
      <c r="V36" s="34"/>
      <c r="W36" s="34" t="s">
        <v>531</v>
      </c>
      <c r="X36" s="34"/>
      <c r="Y36" s="34" t="s">
        <v>531</v>
      </c>
      <c r="Z36" s="34"/>
      <c r="AA36" s="34" t="s">
        <v>531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532</v>
      </c>
      <c r="R37" s="34"/>
      <c r="S37" s="34" t="s">
        <v>530</v>
      </c>
      <c r="T37" s="34"/>
      <c r="U37" s="34" t="s">
        <v>516</v>
      </c>
      <c r="V37" s="34"/>
      <c r="W37" s="34" t="s">
        <v>516</v>
      </c>
      <c r="X37" s="34"/>
      <c r="Y37" s="34" t="s">
        <v>516</v>
      </c>
      <c r="Z37" s="34"/>
      <c r="AA37" s="34" t="s">
        <v>516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533</v>
      </c>
      <c r="R38" s="34"/>
      <c r="S38" s="34" t="s">
        <v>532</v>
      </c>
      <c r="T38" s="34"/>
      <c r="U38" s="34" t="s">
        <v>534</v>
      </c>
      <c r="V38" s="34"/>
      <c r="W38" s="34" t="s">
        <v>534</v>
      </c>
      <c r="X38" s="34"/>
      <c r="Y38" s="34" t="s">
        <v>534</v>
      </c>
      <c r="Z38" s="34"/>
      <c r="AA38" s="34" t="s">
        <v>534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535</v>
      </c>
      <c r="R39" s="37"/>
      <c r="S39" s="37" t="s">
        <v>533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536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537</v>
      </c>
      <c r="D1" s="64" t="s">
        <v>538</v>
      </c>
      <c r="E1" s="64" t="s">
        <v>539</v>
      </c>
      <c r="F1" s="64" t="s">
        <v>540</v>
      </c>
      <c r="G1" s="64" t="s">
        <v>541</v>
      </c>
      <c r="H1" s="64" t="s">
        <v>542</v>
      </c>
      <c r="I1" s="64" t="s">
        <v>543</v>
      </c>
      <c r="J1" s="64" t="s">
        <v>365</v>
      </c>
      <c r="K1" s="64" t="s">
        <v>544</v>
      </c>
    </row>
    <row r="2" spans="1:11">
      <c r="A2" s="145" t="s">
        <v>537</v>
      </c>
      <c r="D2" s="65" t="s">
        <v>537</v>
      </c>
      <c r="E2" s="65" t="s">
        <v>545</v>
      </c>
      <c r="F2" s="65" t="s">
        <v>546</v>
      </c>
      <c r="G2" s="65" t="s">
        <v>537</v>
      </c>
      <c r="H2" s="66" t="s">
        <v>547</v>
      </c>
      <c r="I2" s="65">
        <v>0</v>
      </c>
      <c r="J2" s="65">
        <v>0</v>
      </c>
      <c r="K2" s="65" t="s">
        <v>537</v>
      </c>
    </row>
    <row r="3" spans="1:11">
      <c r="A3" s="145" t="s">
        <v>548</v>
      </c>
      <c r="D3" s="67" t="s">
        <v>549</v>
      </c>
      <c r="E3" s="67" t="s">
        <v>550</v>
      </c>
      <c r="F3" s="67" t="s">
        <v>551</v>
      </c>
      <c r="G3" s="67" t="s">
        <v>552</v>
      </c>
      <c r="H3" s="68" t="s">
        <v>547</v>
      </c>
      <c r="I3" s="67">
        <v>1</v>
      </c>
      <c r="J3" s="67">
        <v>1</v>
      </c>
      <c r="K3" s="67" t="s">
        <v>552</v>
      </c>
    </row>
    <row r="4" spans="1:11">
      <c r="A4" s="145" t="s">
        <v>553</v>
      </c>
      <c r="D4" s="65" t="s">
        <v>554</v>
      </c>
      <c r="E4" s="65" t="s">
        <v>545</v>
      </c>
      <c r="F4" s="65" t="s">
        <v>555</v>
      </c>
      <c r="G4" s="65" t="s">
        <v>556</v>
      </c>
      <c r="H4" s="66" t="s">
        <v>547</v>
      </c>
      <c r="I4" s="65">
        <v>1</v>
      </c>
      <c r="J4" s="65">
        <v>1</v>
      </c>
      <c r="K4" s="65" t="s">
        <v>556</v>
      </c>
    </row>
    <row r="5" spans="1:11">
      <c r="A5" s="145" t="s">
        <v>557</v>
      </c>
      <c r="D5" s="67" t="s">
        <v>558</v>
      </c>
      <c r="E5" s="67" t="s">
        <v>545</v>
      </c>
      <c r="F5" s="67" t="s">
        <v>546</v>
      </c>
      <c r="G5" s="67" t="s">
        <v>559</v>
      </c>
      <c r="H5" s="67"/>
      <c r="I5" s="67"/>
      <c r="J5" s="67"/>
      <c r="K5" s="67" t="s">
        <v>559</v>
      </c>
    </row>
    <row r="6" spans="1:11">
      <c r="A6" s="145" t="s">
        <v>560</v>
      </c>
      <c r="D6" s="65" t="s">
        <v>561</v>
      </c>
      <c r="E6" s="65" t="s">
        <v>545</v>
      </c>
      <c r="F6" s="65" t="s">
        <v>546</v>
      </c>
      <c r="G6" s="65" t="s">
        <v>562</v>
      </c>
      <c r="H6" s="66" t="s">
        <v>547</v>
      </c>
      <c r="I6" s="65">
        <v>0</v>
      </c>
      <c r="J6" s="65">
        <v>4</v>
      </c>
      <c r="K6" s="65" t="s">
        <v>562</v>
      </c>
    </row>
    <row r="7" spans="1:11">
      <c r="A7" s="145" t="s">
        <v>563</v>
      </c>
      <c r="D7" s="67" t="s">
        <v>564</v>
      </c>
      <c r="E7" s="67" t="s">
        <v>565</v>
      </c>
      <c r="F7" s="67" t="s">
        <v>566</v>
      </c>
      <c r="G7" s="67" t="s">
        <v>566</v>
      </c>
      <c r="H7" s="68" t="s">
        <v>547</v>
      </c>
      <c r="I7" s="67">
        <v>1</v>
      </c>
      <c r="J7" s="67">
        <v>1</v>
      </c>
      <c r="K7" s="67" t="s">
        <v>566</v>
      </c>
    </row>
    <row r="8" spans="1:11">
      <c r="A8" s="145" t="s">
        <v>567</v>
      </c>
      <c r="D8" s="65" t="s">
        <v>568</v>
      </c>
      <c r="E8" s="65" t="s">
        <v>565</v>
      </c>
      <c r="F8" s="65" t="s">
        <v>566</v>
      </c>
      <c r="G8" s="65" t="s">
        <v>566</v>
      </c>
      <c r="H8" s="66" t="s">
        <v>547</v>
      </c>
      <c r="I8" s="65">
        <v>1</v>
      </c>
      <c r="J8" s="65">
        <v>1</v>
      </c>
      <c r="K8" s="65" t="s">
        <v>566</v>
      </c>
    </row>
    <row r="9" spans="1:11">
      <c r="A9" s="145" t="s">
        <v>569</v>
      </c>
      <c r="D9" s="67" t="s">
        <v>570</v>
      </c>
      <c r="E9" s="67" t="s">
        <v>565</v>
      </c>
      <c r="F9" s="67" t="s">
        <v>566</v>
      </c>
      <c r="G9" s="67" t="s">
        <v>566</v>
      </c>
      <c r="H9" s="68" t="s">
        <v>547</v>
      </c>
      <c r="I9" s="67">
        <v>1</v>
      </c>
      <c r="J9" s="67">
        <v>1</v>
      </c>
      <c r="K9" s="67" t="s">
        <v>566</v>
      </c>
    </row>
    <row r="10" spans="1:11">
      <c r="A10" s="145" t="s">
        <v>571</v>
      </c>
      <c r="D10" s="65" t="s">
        <v>572</v>
      </c>
      <c r="E10" s="65" t="s">
        <v>573</v>
      </c>
      <c r="F10" s="65" t="s">
        <v>574</v>
      </c>
      <c r="G10" s="65" t="s">
        <v>574</v>
      </c>
      <c r="H10" s="66" t="s">
        <v>547</v>
      </c>
      <c r="I10" s="65">
        <v>0</v>
      </c>
      <c r="J10" s="65">
        <v>0</v>
      </c>
      <c r="K10" s="65" t="s">
        <v>575</v>
      </c>
    </row>
    <row r="11" spans="1:11">
      <c r="A11" s="145" t="s">
        <v>576</v>
      </c>
      <c r="D11" s="67" t="s">
        <v>577</v>
      </c>
      <c r="E11" s="67" t="s">
        <v>578</v>
      </c>
      <c r="F11" s="67" t="s">
        <v>574</v>
      </c>
      <c r="G11" s="67" t="s">
        <v>574</v>
      </c>
      <c r="H11" s="68" t="s">
        <v>547</v>
      </c>
      <c r="I11" s="67">
        <v>0</v>
      </c>
      <c r="J11" s="67">
        <v>0</v>
      </c>
      <c r="K11" s="67" t="s">
        <v>575</v>
      </c>
    </row>
    <row r="12" spans="1:11">
      <c r="A12" s="145" t="s">
        <v>579</v>
      </c>
      <c r="D12" s="65" t="s">
        <v>580</v>
      </c>
      <c r="E12" s="65" t="s">
        <v>578</v>
      </c>
      <c r="F12" s="65" t="s">
        <v>574</v>
      </c>
      <c r="G12" s="65" t="s">
        <v>574</v>
      </c>
      <c r="H12" s="66" t="s">
        <v>547</v>
      </c>
      <c r="I12" s="65">
        <v>0</v>
      </c>
      <c r="J12" s="65">
        <v>0</v>
      </c>
      <c r="K12" s="65" t="s">
        <v>575</v>
      </c>
    </row>
    <row r="13" spans="1:11">
      <c r="A13" s="145" t="s">
        <v>581</v>
      </c>
      <c r="D13" s="67" t="s">
        <v>582</v>
      </c>
      <c r="E13" s="67" t="s">
        <v>583</v>
      </c>
      <c r="F13" s="67" t="s">
        <v>574</v>
      </c>
      <c r="G13" s="67" t="s">
        <v>574</v>
      </c>
      <c r="H13" s="68" t="s">
        <v>547</v>
      </c>
      <c r="I13" s="67">
        <v>0</v>
      </c>
      <c r="J13" s="67">
        <v>0</v>
      </c>
      <c r="K13" s="67" t="s">
        <v>584</v>
      </c>
    </row>
    <row r="14" spans="1:11">
      <c r="A14" s="145" t="s">
        <v>585</v>
      </c>
      <c r="D14" s="65" t="s">
        <v>586</v>
      </c>
      <c r="E14" s="65" t="s">
        <v>587</v>
      </c>
      <c r="F14" s="65" t="s">
        <v>574</v>
      </c>
      <c r="G14" s="65" t="s">
        <v>574</v>
      </c>
      <c r="H14" s="66" t="s">
        <v>547</v>
      </c>
      <c r="I14" s="65">
        <v>0</v>
      </c>
      <c r="J14" s="65">
        <v>0</v>
      </c>
      <c r="K14" s="65" t="s">
        <v>588</v>
      </c>
    </row>
    <row r="15" spans="1:11">
      <c r="A15" s="145" t="s">
        <v>589</v>
      </c>
      <c r="D15" s="67" t="s">
        <v>590</v>
      </c>
      <c r="E15" s="67" t="s">
        <v>587</v>
      </c>
      <c r="F15" s="67" t="s">
        <v>574</v>
      </c>
      <c r="G15" s="67" t="s">
        <v>574</v>
      </c>
      <c r="H15" s="68" t="s">
        <v>547</v>
      </c>
      <c r="I15" s="67">
        <v>0</v>
      </c>
      <c r="J15" s="67">
        <v>0</v>
      </c>
      <c r="K15" s="67" t="s">
        <v>588</v>
      </c>
    </row>
    <row r="16" spans="1:11">
      <c r="A16" s="145" t="s">
        <v>591</v>
      </c>
      <c r="D16" s="65" t="s">
        <v>592</v>
      </c>
      <c r="E16" s="65" t="s">
        <v>545</v>
      </c>
      <c r="F16" s="65" t="s">
        <v>574</v>
      </c>
      <c r="G16" s="65" t="s">
        <v>574</v>
      </c>
      <c r="H16" s="66" t="s">
        <v>547</v>
      </c>
      <c r="I16" s="65">
        <v>0</v>
      </c>
      <c r="J16" s="65">
        <v>0</v>
      </c>
      <c r="K16" s="65" t="s">
        <v>593</v>
      </c>
    </row>
    <row r="17" spans="1:11">
      <c r="A17" s="145" t="s">
        <v>594</v>
      </c>
      <c r="D17" s="67" t="s">
        <v>595</v>
      </c>
      <c r="E17" s="67" t="s">
        <v>573</v>
      </c>
      <c r="F17" s="67" t="s">
        <v>574</v>
      </c>
      <c r="G17" s="67" t="s">
        <v>574</v>
      </c>
      <c r="H17" s="68" t="s">
        <v>547</v>
      </c>
      <c r="I17" s="67">
        <v>1</v>
      </c>
      <c r="J17" s="67">
        <v>1</v>
      </c>
      <c r="K17" s="67" t="s">
        <v>584</v>
      </c>
    </row>
    <row r="18" spans="1:11">
      <c r="A18" s="145" t="s">
        <v>596</v>
      </c>
      <c r="D18" s="65" t="s">
        <v>597</v>
      </c>
      <c r="E18" s="65" t="s">
        <v>598</v>
      </c>
      <c r="F18" s="65" t="s">
        <v>574</v>
      </c>
      <c r="G18" s="65" t="s">
        <v>574</v>
      </c>
      <c r="H18" s="66" t="s">
        <v>547</v>
      </c>
      <c r="I18" s="65">
        <v>0</v>
      </c>
      <c r="J18" s="65">
        <v>0</v>
      </c>
      <c r="K18" s="65" t="s">
        <v>588</v>
      </c>
    </row>
    <row r="19" spans="1:11">
      <c r="A19" s="145" t="s">
        <v>599</v>
      </c>
      <c r="D19" s="67" t="s">
        <v>600</v>
      </c>
      <c r="E19" s="67" t="s">
        <v>598</v>
      </c>
      <c r="F19" s="67" t="s">
        <v>574</v>
      </c>
      <c r="G19" s="67" t="s">
        <v>574</v>
      </c>
      <c r="H19" s="68" t="s">
        <v>547</v>
      </c>
      <c r="I19" s="67">
        <v>0</v>
      </c>
      <c r="J19" s="67">
        <v>0</v>
      </c>
      <c r="K19" s="67" t="s">
        <v>588</v>
      </c>
    </row>
    <row r="20" spans="1:11">
      <c r="A20" s="145" t="s">
        <v>601</v>
      </c>
      <c r="D20" s="65" t="s">
        <v>602</v>
      </c>
      <c r="E20" s="65" t="s">
        <v>598</v>
      </c>
      <c r="F20" s="65" t="s">
        <v>603</v>
      </c>
      <c r="G20" s="65" t="s">
        <v>603</v>
      </c>
      <c r="H20" s="66" t="s">
        <v>547</v>
      </c>
      <c r="I20" s="65">
        <v>0</v>
      </c>
      <c r="J20" s="65">
        <v>0</v>
      </c>
      <c r="K20" s="65" t="s">
        <v>604</v>
      </c>
    </row>
    <row r="21" spans="1:11">
      <c r="A21" s="145" t="s">
        <v>605</v>
      </c>
      <c r="D21" s="67" t="s">
        <v>606</v>
      </c>
      <c r="E21" s="67" t="s">
        <v>573</v>
      </c>
      <c r="F21" s="67" t="s">
        <v>574</v>
      </c>
      <c r="G21" s="67" t="s">
        <v>574</v>
      </c>
      <c r="H21" s="68" t="s">
        <v>547</v>
      </c>
      <c r="I21" s="67">
        <v>0</v>
      </c>
      <c r="J21" s="67">
        <v>0</v>
      </c>
      <c r="K21" s="67" t="s">
        <v>606</v>
      </c>
    </row>
    <row r="22" spans="1:11">
      <c r="A22" s="145" t="s">
        <v>607</v>
      </c>
      <c r="D22" s="65" t="s">
        <v>608</v>
      </c>
      <c r="E22" s="65" t="s">
        <v>550</v>
      </c>
      <c r="F22" s="65" t="s">
        <v>574</v>
      </c>
      <c r="G22" s="65" t="s">
        <v>574</v>
      </c>
      <c r="H22" s="66" t="s">
        <v>547</v>
      </c>
      <c r="I22" s="65">
        <v>0</v>
      </c>
      <c r="J22" s="65">
        <v>0</v>
      </c>
      <c r="K22" s="65" t="s">
        <v>608</v>
      </c>
    </row>
    <row r="23" spans="1:11">
      <c r="A23" s="145" t="s">
        <v>609</v>
      </c>
      <c r="D23" s="67" t="s">
        <v>610</v>
      </c>
      <c r="E23" s="67" t="s">
        <v>587</v>
      </c>
      <c r="F23" s="67" t="s">
        <v>574</v>
      </c>
      <c r="G23" s="67" t="s">
        <v>574</v>
      </c>
      <c r="H23" s="68" t="s">
        <v>547</v>
      </c>
      <c r="I23" s="67">
        <v>0</v>
      </c>
      <c r="J23" s="67">
        <v>0</v>
      </c>
      <c r="K23" s="67" t="s">
        <v>575</v>
      </c>
    </row>
    <row r="24" spans="1:11">
      <c r="A24" s="145" t="s">
        <v>611</v>
      </c>
      <c r="D24" s="65" t="s">
        <v>612</v>
      </c>
      <c r="E24" s="65" t="s">
        <v>583</v>
      </c>
      <c r="F24" s="65" t="s">
        <v>574</v>
      </c>
      <c r="G24" s="65" t="s">
        <v>574</v>
      </c>
      <c r="H24" s="66" t="s">
        <v>547</v>
      </c>
      <c r="I24" s="65">
        <v>0</v>
      </c>
      <c r="J24" s="65">
        <v>0</v>
      </c>
      <c r="K24" s="65" t="s">
        <v>575</v>
      </c>
    </row>
    <row r="25" spans="1:11">
      <c r="A25" s="145" t="s">
        <v>613</v>
      </c>
      <c r="D25" s="67" t="s">
        <v>595</v>
      </c>
      <c r="E25" s="67" t="s">
        <v>573</v>
      </c>
      <c r="F25" s="67" t="s">
        <v>614</v>
      </c>
      <c r="G25" s="67" t="s">
        <v>615</v>
      </c>
      <c r="H25" s="68" t="s">
        <v>547</v>
      </c>
      <c r="I25" s="67">
        <v>1</v>
      </c>
      <c r="J25" s="67">
        <v>1</v>
      </c>
      <c r="K25" s="67" t="s">
        <v>584</v>
      </c>
    </row>
    <row r="26" spans="1:11">
      <c r="A26" s="145" t="s">
        <v>616</v>
      </c>
      <c r="D26" s="65" t="s">
        <v>617</v>
      </c>
      <c r="E26" s="65" t="s">
        <v>618</v>
      </c>
      <c r="F26" s="65" t="s">
        <v>617</v>
      </c>
      <c r="G26" s="65" t="s">
        <v>556</v>
      </c>
      <c r="H26" s="66" t="s">
        <v>547</v>
      </c>
      <c r="I26" s="65">
        <v>1</v>
      </c>
      <c r="J26" s="65">
        <v>1</v>
      </c>
      <c r="K26" s="65" t="s">
        <v>617</v>
      </c>
    </row>
    <row r="27" spans="1:11">
      <c r="A27" s="145" t="s">
        <v>619</v>
      </c>
      <c r="D27" s="67" t="s">
        <v>620</v>
      </c>
      <c r="E27" s="67" t="s">
        <v>545</v>
      </c>
      <c r="F27" s="67" t="s">
        <v>546</v>
      </c>
      <c r="G27" s="67" t="s">
        <v>621</v>
      </c>
      <c r="H27" s="68" t="s">
        <v>547</v>
      </c>
      <c r="I27" s="67">
        <v>0</v>
      </c>
      <c r="J27" s="67">
        <v>0</v>
      </c>
      <c r="K27" s="67" t="s">
        <v>621</v>
      </c>
    </row>
    <row r="28" spans="1:11">
      <c r="A28" s="145" t="s">
        <v>622</v>
      </c>
      <c r="D28" s="65" t="s">
        <v>623</v>
      </c>
      <c r="E28" s="65" t="s">
        <v>578</v>
      </c>
      <c r="F28" s="65" t="s">
        <v>623</v>
      </c>
      <c r="G28" s="65" t="s">
        <v>556</v>
      </c>
      <c r="H28" s="65" t="s">
        <v>623</v>
      </c>
      <c r="I28" s="65">
        <v>1</v>
      </c>
      <c r="J28" s="65">
        <v>1</v>
      </c>
      <c r="K28" s="65" t="s">
        <v>556</v>
      </c>
    </row>
    <row r="29" spans="1:11">
      <c r="A29" s="145" t="s">
        <v>624</v>
      </c>
      <c r="D29" s="67" t="s">
        <v>625</v>
      </c>
      <c r="E29" s="67" t="s">
        <v>573</v>
      </c>
      <c r="F29" s="67" t="s">
        <v>625</v>
      </c>
      <c r="G29" s="67" t="s">
        <v>559</v>
      </c>
      <c r="H29" s="67" t="s">
        <v>626</v>
      </c>
      <c r="I29" s="67">
        <v>1</v>
      </c>
      <c r="J29" s="67">
        <v>3</v>
      </c>
      <c r="K29" s="67" t="s">
        <v>556</v>
      </c>
    </row>
    <row r="30" spans="1:11">
      <c r="A30" s="145" t="s">
        <v>627</v>
      </c>
      <c r="D30" s="65" t="s">
        <v>628</v>
      </c>
      <c r="E30" s="65" t="s">
        <v>565</v>
      </c>
      <c r="F30" s="65" t="s">
        <v>629</v>
      </c>
      <c r="G30" s="65" t="s">
        <v>630</v>
      </c>
      <c r="H30" s="66" t="s">
        <v>547</v>
      </c>
      <c r="I30" s="65">
        <v>0</v>
      </c>
      <c r="J30" s="65">
        <v>2</v>
      </c>
      <c r="K30" s="65" t="s">
        <v>631</v>
      </c>
    </row>
    <row r="31" spans="1:11">
      <c r="A31" s="145" t="s">
        <v>632</v>
      </c>
      <c r="D31" s="67" t="s">
        <v>633</v>
      </c>
      <c r="E31" s="67" t="s">
        <v>573</v>
      </c>
      <c r="F31" s="67" t="s">
        <v>633</v>
      </c>
      <c r="G31" s="67" t="s">
        <v>630</v>
      </c>
      <c r="H31" s="68" t="s">
        <v>547</v>
      </c>
      <c r="I31" s="67">
        <v>0</v>
      </c>
      <c r="J31" s="67">
        <v>1</v>
      </c>
      <c r="K31" s="67" t="s">
        <v>634</v>
      </c>
    </row>
    <row r="32" spans="1:11">
      <c r="A32" s="145" t="s">
        <v>635</v>
      </c>
      <c r="D32" s="65" t="s">
        <v>636</v>
      </c>
      <c r="E32" s="65" t="s">
        <v>573</v>
      </c>
      <c r="F32" s="65" t="s">
        <v>636</v>
      </c>
      <c r="G32" s="65" t="s">
        <v>630</v>
      </c>
      <c r="H32" s="66" t="s">
        <v>547</v>
      </c>
      <c r="I32" s="65">
        <v>0</v>
      </c>
      <c r="J32" s="65">
        <v>1</v>
      </c>
      <c r="K32" s="65" t="s">
        <v>637</v>
      </c>
    </row>
    <row r="33" spans="1:11">
      <c r="A33" s="145" t="s">
        <v>638</v>
      </c>
      <c r="D33" s="67" t="s">
        <v>639</v>
      </c>
      <c r="E33" s="67" t="s">
        <v>598</v>
      </c>
      <c r="F33" s="67" t="s">
        <v>640</v>
      </c>
      <c r="G33" s="67" t="s">
        <v>630</v>
      </c>
      <c r="H33" s="68" t="s">
        <v>547</v>
      </c>
      <c r="I33" s="67">
        <v>0</v>
      </c>
      <c r="J33" s="67">
        <v>1</v>
      </c>
      <c r="K33" s="67" t="s">
        <v>641</v>
      </c>
    </row>
    <row r="34" spans="1:11">
      <c r="A34" s="145" t="s">
        <v>642</v>
      </c>
      <c r="D34" s="65" t="s">
        <v>643</v>
      </c>
      <c r="E34" s="65" t="s">
        <v>573</v>
      </c>
      <c r="F34" s="65" t="s">
        <v>643</v>
      </c>
      <c r="G34" s="65" t="s">
        <v>630</v>
      </c>
      <c r="H34" s="66" t="s">
        <v>547</v>
      </c>
      <c r="I34" s="65">
        <v>1</v>
      </c>
      <c r="J34" s="65">
        <v>1</v>
      </c>
      <c r="K34" s="65" t="s">
        <v>644</v>
      </c>
    </row>
    <row r="35" spans="1:11">
      <c r="A35" s="145" t="s">
        <v>645</v>
      </c>
      <c r="D35" s="67" t="s">
        <v>646</v>
      </c>
      <c r="E35" s="67" t="s">
        <v>545</v>
      </c>
      <c r="F35" s="67" t="s">
        <v>629</v>
      </c>
      <c r="G35" s="67" t="s">
        <v>630</v>
      </c>
      <c r="H35" s="68" t="s">
        <v>547</v>
      </c>
      <c r="I35" s="67">
        <v>0</v>
      </c>
      <c r="J35" s="67">
        <v>0</v>
      </c>
      <c r="K35" s="67" t="s">
        <v>647</v>
      </c>
    </row>
    <row r="36" spans="1:11">
      <c r="A36" s="145" t="s">
        <v>648</v>
      </c>
      <c r="D36" s="65" t="s">
        <v>649</v>
      </c>
      <c r="E36" s="65" t="s">
        <v>573</v>
      </c>
      <c r="F36" s="65" t="s">
        <v>629</v>
      </c>
      <c r="G36" s="65" t="s">
        <v>630</v>
      </c>
      <c r="H36" s="65" t="s">
        <v>650</v>
      </c>
      <c r="I36" s="65">
        <v>0</v>
      </c>
      <c r="J36" s="65">
        <v>3</v>
      </c>
      <c r="K36" s="65" t="s">
        <v>650</v>
      </c>
    </row>
    <row r="37" spans="1:11">
      <c r="A37" s="145" t="s">
        <v>651</v>
      </c>
      <c r="D37" s="67" t="s">
        <v>652</v>
      </c>
      <c r="E37" s="67" t="s">
        <v>573</v>
      </c>
      <c r="F37" s="67" t="s">
        <v>652</v>
      </c>
      <c r="G37" s="67" t="s">
        <v>630</v>
      </c>
      <c r="H37" s="68" t="s">
        <v>547</v>
      </c>
      <c r="I37" s="67">
        <v>1</v>
      </c>
      <c r="J37" s="67">
        <v>1</v>
      </c>
      <c r="K37" s="67" t="s">
        <v>653</v>
      </c>
    </row>
    <row r="38" spans="1:11">
      <c r="A38" s="145" t="s">
        <v>654</v>
      </c>
      <c r="D38" s="65" t="s">
        <v>655</v>
      </c>
      <c r="E38" s="65" t="s">
        <v>573</v>
      </c>
      <c r="F38" s="65" t="s">
        <v>656</v>
      </c>
      <c r="G38" s="65" t="s">
        <v>656</v>
      </c>
      <c r="H38" s="66" t="s">
        <v>547</v>
      </c>
      <c r="I38" s="65">
        <v>0</v>
      </c>
      <c r="J38" s="65">
        <v>0</v>
      </c>
      <c r="K38" s="65" t="s">
        <v>657</v>
      </c>
    </row>
    <row r="39" spans="1:11">
      <c r="A39" s="145" t="s">
        <v>658</v>
      </c>
      <c r="D39" s="67" t="s">
        <v>659</v>
      </c>
      <c r="E39" s="67" t="s">
        <v>578</v>
      </c>
      <c r="F39" s="67" t="s">
        <v>656</v>
      </c>
      <c r="G39" s="67" t="s">
        <v>656</v>
      </c>
      <c r="H39" s="68" t="s">
        <v>547</v>
      </c>
      <c r="I39" s="67">
        <v>0</v>
      </c>
      <c r="J39" s="67">
        <v>0</v>
      </c>
      <c r="K39" s="67" t="s">
        <v>657</v>
      </c>
    </row>
    <row r="40" spans="1:11">
      <c r="A40" s="145" t="s">
        <v>660</v>
      </c>
      <c r="D40" s="65" t="s">
        <v>661</v>
      </c>
      <c r="E40" s="65" t="s">
        <v>578</v>
      </c>
      <c r="F40" s="65" t="s">
        <v>656</v>
      </c>
      <c r="G40" s="65" t="s">
        <v>656</v>
      </c>
      <c r="H40" s="66" t="s">
        <v>547</v>
      </c>
      <c r="I40" s="65">
        <v>0</v>
      </c>
      <c r="J40" s="65">
        <v>0</v>
      </c>
      <c r="K40" s="65" t="s">
        <v>657</v>
      </c>
    </row>
    <row r="41" spans="1:11">
      <c r="A41" s="145" t="s">
        <v>662</v>
      </c>
      <c r="D41" s="67" t="s">
        <v>663</v>
      </c>
      <c r="E41" s="67" t="s">
        <v>583</v>
      </c>
      <c r="F41" s="67" t="s">
        <v>656</v>
      </c>
      <c r="G41" s="67" t="s">
        <v>656</v>
      </c>
      <c r="H41" s="68" t="s">
        <v>547</v>
      </c>
      <c r="I41" s="67">
        <v>0</v>
      </c>
      <c r="J41" s="67">
        <v>0</v>
      </c>
      <c r="K41" s="67" t="s">
        <v>664</v>
      </c>
    </row>
    <row r="42" spans="1:11">
      <c r="A42" s="145" t="s">
        <v>665</v>
      </c>
      <c r="D42" s="65" t="s">
        <v>666</v>
      </c>
      <c r="E42" s="65" t="s">
        <v>587</v>
      </c>
      <c r="F42" s="65" t="s">
        <v>656</v>
      </c>
      <c r="G42" s="65" t="s">
        <v>656</v>
      </c>
      <c r="H42" s="66" t="s">
        <v>547</v>
      </c>
      <c r="I42" s="65">
        <v>0</v>
      </c>
      <c r="J42" s="65">
        <v>0</v>
      </c>
      <c r="K42" s="65" t="s">
        <v>667</v>
      </c>
    </row>
    <row r="43" spans="1:11">
      <c r="A43" s="145" t="s">
        <v>668</v>
      </c>
      <c r="D43" s="67" t="s">
        <v>669</v>
      </c>
      <c r="E43" s="67" t="s">
        <v>587</v>
      </c>
      <c r="F43" s="67" t="s">
        <v>656</v>
      </c>
      <c r="G43" s="67" t="s">
        <v>656</v>
      </c>
      <c r="H43" s="68" t="s">
        <v>547</v>
      </c>
      <c r="I43" s="67">
        <v>0</v>
      </c>
      <c r="J43" s="67">
        <v>0</v>
      </c>
      <c r="K43" s="67" t="s">
        <v>667</v>
      </c>
    </row>
    <row r="44" spans="1:11">
      <c r="A44" s="145" t="s">
        <v>670</v>
      </c>
      <c r="D44" s="65" t="s">
        <v>671</v>
      </c>
      <c r="E44" s="65" t="s">
        <v>545</v>
      </c>
      <c r="F44" s="65" t="s">
        <v>656</v>
      </c>
      <c r="G44" s="65" t="s">
        <v>656</v>
      </c>
      <c r="H44" s="66" t="s">
        <v>547</v>
      </c>
      <c r="I44" s="65">
        <v>0</v>
      </c>
      <c r="J44" s="65">
        <v>0</v>
      </c>
      <c r="K44" s="65" t="s">
        <v>667</v>
      </c>
    </row>
    <row r="45" spans="1:11">
      <c r="A45" s="145" t="s">
        <v>672</v>
      </c>
      <c r="D45" s="67" t="s">
        <v>673</v>
      </c>
      <c r="E45" s="67" t="s">
        <v>598</v>
      </c>
      <c r="F45" s="67" t="s">
        <v>656</v>
      </c>
      <c r="G45" s="67" t="s">
        <v>656</v>
      </c>
      <c r="H45" s="68" t="s">
        <v>547</v>
      </c>
      <c r="I45" s="67">
        <v>0</v>
      </c>
      <c r="J45" s="67">
        <v>0</v>
      </c>
      <c r="K45" s="67" t="s">
        <v>674</v>
      </c>
    </row>
    <row r="46" spans="1:11">
      <c r="A46" s="145" t="s">
        <v>675</v>
      </c>
      <c r="D46" s="65" t="s">
        <v>676</v>
      </c>
      <c r="E46" s="65" t="s">
        <v>598</v>
      </c>
      <c r="F46" s="65" t="s">
        <v>656</v>
      </c>
      <c r="G46" s="65" t="s">
        <v>656</v>
      </c>
      <c r="H46" s="66" t="s">
        <v>547</v>
      </c>
      <c r="I46" s="65">
        <v>0</v>
      </c>
      <c r="J46" s="65">
        <v>0</v>
      </c>
      <c r="K46" s="65" t="s">
        <v>667</v>
      </c>
    </row>
    <row r="47" spans="1:11">
      <c r="A47" s="145" t="s">
        <v>677</v>
      </c>
      <c r="D47" s="67" t="s">
        <v>678</v>
      </c>
      <c r="E47" s="67" t="s">
        <v>573</v>
      </c>
      <c r="F47" s="67" t="s">
        <v>656</v>
      </c>
      <c r="G47" s="67" t="s">
        <v>656</v>
      </c>
      <c r="H47" s="68" t="s">
        <v>547</v>
      </c>
      <c r="I47" s="67">
        <v>0</v>
      </c>
      <c r="J47" s="67">
        <v>0</v>
      </c>
      <c r="K47" s="67" t="s">
        <v>678</v>
      </c>
    </row>
    <row r="48" spans="1:11">
      <c r="A48" t="s">
        <v>679</v>
      </c>
      <c r="D48" s="65" t="s">
        <v>680</v>
      </c>
      <c r="E48" s="65" t="s">
        <v>550</v>
      </c>
      <c r="F48" s="65" t="s">
        <v>656</v>
      </c>
      <c r="G48" s="65" t="s">
        <v>656</v>
      </c>
      <c r="H48" s="66" t="s">
        <v>547</v>
      </c>
      <c r="I48" s="65">
        <v>0</v>
      </c>
      <c r="J48" s="65">
        <v>0</v>
      </c>
      <c r="K48" s="65" t="s">
        <v>680</v>
      </c>
    </row>
    <row r="49" spans="1:11">
      <c r="A49" s="145" t="s">
        <v>681</v>
      </c>
      <c r="D49" s="67" t="s">
        <v>682</v>
      </c>
      <c r="E49" s="67" t="s">
        <v>587</v>
      </c>
      <c r="F49" s="67" t="s">
        <v>656</v>
      </c>
      <c r="G49" s="67" t="s">
        <v>656</v>
      </c>
      <c r="H49" s="68" t="s">
        <v>547</v>
      </c>
      <c r="I49" s="67">
        <v>0</v>
      </c>
      <c r="J49" s="67">
        <v>0</v>
      </c>
      <c r="K49" s="67" t="s">
        <v>657</v>
      </c>
    </row>
    <row r="50" spans="1:11">
      <c r="A50" s="145" t="s">
        <v>683</v>
      </c>
      <c r="D50" s="65" t="s">
        <v>684</v>
      </c>
      <c r="E50" s="65" t="s">
        <v>587</v>
      </c>
      <c r="F50" s="65" t="s">
        <v>656</v>
      </c>
      <c r="G50" s="65" t="s">
        <v>656</v>
      </c>
      <c r="H50" s="66" t="s">
        <v>547</v>
      </c>
      <c r="I50" s="65">
        <v>0</v>
      </c>
      <c r="J50" s="65">
        <v>0</v>
      </c>
      <c r="K50" s="65" t="s">
        <v>667</v>
      </c>
    </row>
    <row r="51" spans="1:11">
      <c r="A51" s="145" t="s">
        <v>685</v>
      </c>
      <c r="D51" s="67" t="s">
        <v>686</v>
      </c>
      <c r="E51" s="67" t="s">
        <v>583</v>
      </c>
      <c r="F51" s="67" t="s">
        <v>656</v>
      </c>
      <c r="G51" s="67" t="s">
        <v>656</v>
      </c>
      <c r="H51" s="68" t="s">
        <v>547</v>
      </c>
      <c r="I51" s="67">
        <v>0</v>
      </c>
      <c r="J51" s="67">
        <v>0</v>
      </c>
      <c r="K51" s="67" t="s">
        <v>657</v>
      </c>
    </row>
    <row r="52" spans="1:11">
      <c r="A52" s="145" t="s">
        <v>687</v>
      </c>
      <c r="D52" s="65" t="s">
        <v>688</v>
      </c>
      <c r="E52" s="67" t="s">
        <v>573</v>
      </c>
      <c r="F52" s="65" t="s">
        <v>656</v>
      </c>
      <c r="G52" s="65" t="s">
        <v>656</v>
      </c>
      <c r="H52" s="66" t="s">
        <v>547</v>
      </c>
      <c r="I52" s="65">
        <v>0</v>
      </c>
      <c r="J52" s="65">
        <v>0</v>
      </c>
      <c r="K52" s="65" t="s">
        <v>664</v>
      </c>
    </row>
    <row r="53" spans="1:11">
      <c r="A53" s="145" t="s">
        <v>689</v>
      </c>
      <c r="D53" s="67" t="s">
        <v>690</v>
      </c>
      <c r="E53" s="67" t="s">
        <v>545</v>
      </c>
      <c r="F53" s="67" t="s">
        <v>546</v>
      </c>
      <c r="G53" s="67" t="s">
        <v>562</v>
      </c>
      <c r="H53" s="68" t="s">
        <v>547</v>
      </c>
      <c r="I53" s="67">
        <v>0</v>
      </c>
      <c r="J53" s="67">
        <v>4</v>
      </c>
      <c r="K53" s="67" t="s">
        <v>562</v>
      </c>
    </row>
    <row r="54" spans="1:11">
      <c r="A54" s="145" t="s">
        <v>691</v>
      </c>
      <c r="D54" s="65" t="s">
        <v>692</v>
      </c>
      <c r="E54" s="65" t="s">
        <v>693</v>
      </c>
      <c r="F54" s="65" t="s">
        <v>546</v>
      </c>
      <c r="G54" s="65" t="s">
        <v>562</v>
      </c>
      <c r="H54" s="66" t="s">
        <v>547</v>
      </c>
      <c r="I54" s="65">
        <v>0</v>
      </c>
      <c r="J54" s="65">
        <v>4</v>
      </c>
      <c r="K54" s="65" t="s">
        <v>559</v>
      </c>
    </row>
    <row r="55" spans="1:11">
      <c r="A55" s="145" t="s">
        <v>694</v>
      </c>
      <c r="D55" s="67" t="s">
        <v>695</v>
      </c>
      <c r="E55" s="67" t="s">
        <v>696</v>
      </c>
      <c r="F55" s="67" t="s">
        <v>697</v>
      </c>
      <c r="G55" s="67" t="s">
        <v>562</v>
      </c>
      <c r="H55" s="68" t="s">
        <v>547</v>
      </c>
      <c r="I55" s="67">
        <v>1</v>
      </c>
      <c r="J55" s="67">
        <v>2</v>
      </c>
      <c r="K55" s="67" t="s">
        <v>559</v>
      </c>
    </row>
    <row r="56" spans="1:11">
      <c r="A56" s="145" t="s">
        <v>698</v>
      </c>
      <c r="D56" s="65" t="s">
        <v>699</v>
      </c>
      <c r="E56" s="65" t="s">
        <v>573</v>
      </c>
      <c r="F56" s="65" t="s">
        <v>700</v>
      </c>
      <c r="G56" s="65" t="s">
        <v>556</v>
      </c>
      <c r="H56" s="65" t="s">
        <v>701</v>
      </c>
      <c r="I56" s="65">
        <v>1</v>
      </c>
      <c r="J56" s="65">
        <v>1</v>
      </c>
      <c r="K56" s="65" t="s">
        <v>556</v>
      </c>
    </row>
    <row r="57" spans="1:11">
      <c r="A57" t="s">
        <v>702</v>
      </c>
      <c r="D57" s="67" t="s">
        <v>703</v>
      </c>
      <c r="E57" s="67" t="s">
        <v>578</v>
      </c>
      <c r="F57" s="67" t="s">
        <v>704</v>
      </c>
      <c r="G57" s="67" t="s">
        <v>556</v>
      </c>
      <c r="H57" s="67" t="s">
        <v>705</v>
      </c>
      <c r="I57" s="67">
        <v>1</v>
      </c>
      <c r="J57" s="67">
        <v>2</v>
      </c>
      <c r="K57" s="67" t="s">
        <v>556</v>
      </c>
    </row>
    <row r="58" spans="1:11">
      <c r="A58" s="145" t="s">
        <v>706</v>
      </c>
      <c r="D58" s="65" t="s">
        <v>707</v>
      </c>
      <c r="E58" s="65" t="s">
        <v>578</v>
      </c>
      <c r="F58" s="65" t="s">
        <v>704</v>
      </c>
      <c r="G58" s="65" t="s">
        <v>556</v>
      </c>
      <c r="H58" s="65" t="s">
        <v>708</v>
      </c>
      <c r="I58" s="65">
        <v>1</v>
      </c>
      <c r="J58" s="65">
        <v>2</v>
      </c>
      <c r="K58" s="65" t="s">
        <v>556</v>
      </c>
    </row>
    <row r="59" spans="1:11">
      <c r="A59" s="145" t="s">
        <v>709</v>
      </c>
      <c r="D59" s="67" t="s">
        <v>710</v>
      </c>
      <c r="E59" s="67" t="s">
        <v>587</v>
      </c>
      <c r="F59" s="67" t="s">
        <v>711</v>
      </c>
      <c r="G59" s="67" t="s">
        <v>559</v>
      </c>
      <c r="H59" s="67" t="s">
        <v>712</v>
      </c>
      <c r="I59" s="67">
        <v>1</v>
      </c>
      <c r="J59" s="67">
        <v>2</v>
      </c>
      <c r="K59" s="67" t="s">
        <v>559</v>
      </c>
    </row>
    <row r="60" spans="1:11">
      <c r="A60" s="145" t="s">
        <v>713</v>
      </c>
      <c r="D60" s="65" t="s">
        <v>714</v>
      </c>
      <c r="E60" s="65" t="s">
        <v>587</v>
      </c>
      <c r="F60" s="65" t="s">
        <v>546</v>
      </c>
      <c r="G60" s="65" t="s">
        <v>559</v>
      </c>
      <c r="H60" s="66" t="s">
        <v>547</v>
      </c>
      <c r="I60" s="65">
        <v>0</v>
      </c>
      <c r="J60" s="65">
        <v>3</v>
      </c>
      <c r="K60" s="65" t="s">
        <v>559</v>
      </c>
    </row>
    <row r="61" spans="1:11">
      <c r="A61" s="145" t="s">
        <v>715</v>
      </c>
      <c r="D61" s="67" t="s">
        <v>716</v>
      </c>
      <c r="E61" s="67" t="s">
        <v>573</v>
      </c>
      <c r="F61" s="67" t="s">
        <v>717</v>
      </c>
      <c r="G61" s="67" t="s">
        <v>559</v>
      </c>
      <c r="H61" s="67" t="s">
        <v>718</v>
      </c>
      <c r="I61" s="67">
        <v>1</v>
      </c>
      <c r="J61" s="67">
        <v>2</v>
      </c>
      <c r="K61" s="67" t="s">
        <v>556</v>
      </c>
    </row>
    <row r="62" spans="1:11">
      <c r="A62" t="s">
        <v>719</v>
      </c>
      <c r="D62" s="65" t="s">
        <v>720</v>
      </c>
      <c r="E62" s="65" t="s">
        <v>598</v>
      </c>
      <c r="F62" s="65" t="s">
        <v>546</v>
      </c>
      <c r="G62" s="65" t="s">
        <v>559</v>
      </c>
      <c r="H62" s="66" t="s">
        <v>547</v>
      </c>
      <c r="I62" s="65">
        <v>0</v>
      </c>
      <c r="J62" s="65">
        <v>3</v>
      </c>
      <c r="K62" s="65" t="s">
        <v>559</v>
      </c>
    </row>
    <row r="63" spans="1:11">
      <c r="A63" t="s">
        <v>721</v>
      </c>
      <c r="D63" s="67" t="s">
        <v>722</v>
      </c>
      <c r="E63" s="67" t="s">
        <v>598</v>
      </c>
      <c r="F63" s="67" t="s">
        <v>723</v>
      </c>
      <c r="G63" s="67" t="s">
        <v>559</v>
      </c>
      <c r="H63" s="67" t="s">
        <v>724</v>
      </c>
      <c r="I63" s="67">
        <v>1</v>
      </c>
      <c r="J63" s="67">
        <v>1</v>
      </c>
      <c r="K63" s="67" t="s">
        <v>559</v>
      </c>
    </row>
    <row r="64" spans="1:11">
      <c r="A64" s="145" t="s">
        <v>725</v>
      </c>
      <c r="D64" s="65" t="s">
        <v>726</v>
      </c>
      <c r="E64" s="65" t="s">
        <v>573</v>
      </c>
      <c r="F64" s="65" t="s">
        <v>727</v>
      </c>
      <c r="G64" s="65" t="s">
        <v>556</v>
      </c>
      <c r="H64" s="66" t="s">
        <v>547</v>
      </c>
      <c r="I64" s="65">
        <v>1</v>
      </c>
      <c r="J64" s="65">
        <v>2</v>
      </c>
      <c r="K64" s="65" t="s">
        <v>559</v>
      </c>
    </row>
    <row r="65" spans="1:11">
      <c r="A65" s="145" t="s">
        <v>728</v>
      </c>
      <c r="D65" s="67" t="s">
        <v>729</v>
      </c>
      <c r="E65" s="67" t="s">
        <v>550</v>
      </c>
      <c r="F65" s="67" t="s">
        <v>730</v>
      </c>
      <c r="G65" s="67" t="s">
        <v>556</v>
      </c>
      <c r="H65" s="67" t="s">
        <v>730</v>
      </c>
      <c r="I65" s="67">
        <v>1</v>
      </c>
      <c r="J65" s="67">
        <v>1</v>
      </c>
      <c r="K65" s="67" t="s">
        <v>731</v>
      </c>
    </row>
    <row r="66" spans="1:11">
      <c r="A66" s="145" t="s">
        <v>732</v>
      </c>
      <c r="D66" s="65" t="s">
        <v>733</v>
      </c>
      <c r="E66" s="65" t="s">
        <v>587</v>
      </c>
      <c r="F66" s="65" t="s">
        <v>734</v>
      </c>
      <c r="G66" s="65" t="s">
        <v>556</v>
      </c>
      <c r="H66" s="66" t="s">
        <v>547</v>
      </c>
      <c r="I66" s="65">
        <v>1</v>
      </c>
      <c r="J66" s="65">
        <v>4</v>
      </c>
      <c r="K66" s="65" t="s">
        <v>556</v>
      </c>
    </row>
    <row r="67" spans="1:11">
      <c r="A67" s="145" t="s">
        <v>735</v>
      </c>
      <c r="D67" s="67" t="s">
        <v>736</v>
      </c>
      <c r="E67" s="67" t="s">
        <v>573</v>
      </c>
      <c r="F67" s="67" t="s">
        <v>737</v>
      </c>
      <c r="G67" s="67" t="s">
        <v>556</v>
      </c>
      <c r="H67" s="67" t="s">
        <v>738</v>
      </c>
      <c r="I67" s="67">
        <v>1</v>
      </c>
      <c r="J67" s="67">
        <v>1</v>
      </c>
      <c r="K67" s="67" t="s">
        <v>556</v>
      </c>
    </row>
    <row r="68" spans="1:11">
      <c r="A68" s="145" t="s">
        <v>739</v>
      </c>
      <c r="D68" s="65" t="s">
        <v>740</v>
      </c>
      <c r="E68" s="65" t="s">
        <v>578</v>
      </c>
      <c r="F68" s="65" t="s">
        <v>546</v>
      </c>
      <c r="G68" s="65" t="s">
        <v>559</v>
      </c>
      <c r="H68" s="66" t="s">
        <v>547</v>
      </c>
      <c r="I68" s="65">
        <v>0</v>
      </c>
      <c r="J68" s="65">
        <v>4</v>
      </c>
      <c r="K68" s="65" t="s">
        <v>559</v>
      </c>
    </row>
    <row r="69" spans="1:11">
      <c r="A69" s="145" t="s">
        <v>741</v>
      </c>
      <c r="D69" s="67" t="s">
        <v>742</v>
      </c>
      <c r="E69" s="67" t="s">
        <v>545</v>
      </c>
      <c r="F69" s="67" t="s">
        <v>546</v>
      </c>
      <c r="G69" s="67" t="s">
        <v>559</v>
      </c>
      <c r="H69" s="68" t="s">
        <v>547</v>
      </c>
      <c r="I69" s="67">
        <v>0</v>
      </c>
      <c r="J69" s="67">
        <v>4</v>
      </c>
      <c r="K69" s="67" t="s">
        <v>559</v>
      </c>
    </row>
    <row r="70" spans="1:11">
      <c r="A70" s="145" t="s">
        <v>743</v>
      </c>
      <c r="D70" s="65" t="s">
        <v>614</v>
      </c>
      <c r="E70" s="65" t="s">
        <v>573</v>
      </c>
      <c r="F70" s="65" t="s">
        <v>614</v>
      </c>
      <c r="G70" s="65" t="s">
        <v>615</v>
      </c>
      <c r="H70" s="66" t="s">
        <v>547</v>
      </c>
      <c r="I70" s="65">
        <v>1</v>
      </c>
      <c r="J70" s="65">
        <v>1</v>
      </c>
      <c r="K70" s="65" t="s">
        <v>744</v>
      </c>
    </row>
    <row r="71" spans="1:11">
      <c r="A71" s="145" t="s">
        <v>745</v>
      </c>
      <c r="D71" s="67" t="s">
        <v>746</v>
      </c>
      <c r="E71" s="67" t="s">
        <v>573</v>
      </c>
      <c r="F71" s="67" t="s">
        <v>747</v>
      </c>
      <c r="G71" s="67" t="s">
        <v>615</v>
      </c>
      <c r="H71" s="68" t="s">
        <v>547</v>
      </c>
      <c r="I71" s="67">
        <v>1</v>
      </c>
      <c r="J71" s="67">
        <v>1</v>
      </c>
      <c r="K71" s="67" t="s">
        <v>744</v>
      </c>
    </row>
    <row r="72" spans="1:11">
      <c r="A72" s="145" t="s">
        <v>748</v>
      </c>
      <c r="D72" s="65" t="s">
        <v>749</v>
      </c>
      <c r="E72" s="65" t="s">
        <v>545</v>
      </c>
      <c r="F72" s="65" t="s">
        <v>546</v>
      </c>
      <c r="G72" s="65" t="s">
        <v>621</v>
      </c>
      <c r="H72" s="66" t="s">
        <v>547</v>
      </c>
      <c r="I72" s="65">
        <v>0</v>
      </c>
      <c r="J72" s="65">
        <v>0</v>
      </c>
      <c r="K72" s="65" t="s">
        <v>621</v>
      </c>
    </row>
    <row r="73" spans="1:11">
      <c r="A73" s="145" t="s">
        <v>750</v>
      </c>
      <c r="D73" s="67" t="s">
        <v>751</v>
      </c>
      <c r="E73" s="67" t="s">
        <v>545</v>
      </c>
      <c r="F73" s="67" t="s">
        <v>546</v>
      </c>
      <c r="G73" s="67" t="s">
        <v>566</v>
      </c>
      <c r="H73" s="67" t="s">
        <v>547</v>
      </c>
      <c r="I73" s="67">
        <v>0</v>
      </c>
      <c r="J73" s="67">
        <v>0</v>
      </c>
      <c r="K73" s="67" t="s">
        <v>752</v>
      </c>
    </row>
    <row r="74" spans="1:11">
      <c r="A74" s="145" t="s">
        <v>753</v>
      </c>
      <c r="D74" s="65" t="s">
        <v>754</v>
      </c>
      <c r="E74" s="65" t="s">
        <v>598</v>
      </c>
      <c r="F74" s="65" t="s">
        <v>723</v>
      </c>
      <c r="G74" s="65" t="s">
        <v>559</v>
      </c>
      <c r="H74" s="66" t="s">
        <v>547</v>
      </c>
      <c r="I74" s="65">
        <v>1</v>
      </c>
      <c r="J74" s="65">
        <v>1</v>
      </c>
      <c r="K74" s="65" t="s">
        <v>559</v>
      </c>
    </row>
    <row r="75" spans="1:11">
      <c r="A75" s="145" t="s">
        <v>755</v>
      </c>
      <c r="D75" s="163" t="s">
        <v>756</v>
      </c>
      <c r="E75" s="163" t="s">
        <v>573</v>
      </c>
      <c r="F75" s="163" t="s">
        <v>546</v>
      </c>
      <c r="G75" s="163" t="s">
        <v>556</v>
      </c>
      <c r="H75" s="163" t="s">
        <v>547</v>
      </c>
      <c r="I75" s="163">
        <v>1</v>
      </c>
      <c r="J75" s="164">
        <v>1</v>
      </c>
      <c r="K75" s="164" t="s">
        <v>556</v>
      </c>
    </row>
    <row r="76" spans="1:11">
      <c r="A76" s="145" t="s">
        <v>757</v>
      </c>
      <c r="J76" s="67"/>
      <c r="K76" s="67"/>
    </row>
    <row r="77" spans="1:11">
      <c r="A77" s="145" t="s">
        <v>758</v>
      </c>
      <c r="J77" s="67"/>
      <c r="K77" s="67"/>
    </row>
    <row r="78" spans="1:11">
      <c r="A78" s="145" t="s">
        <v>759</v>
      </c>
      <c r="D78" s="172" t="s">
        <v>760</v>
      </c>
      <c r="E78" s="173" t="s">
        <v>573</v>
      </c>
      <c r="F78" s="173" t="s">
        <v>546</v>
      </c>
      <c r="G78" s="173" t="s">
        <v>556</v>
      </c>
      <c r="H78" s="173"/>
      <c r="I78" s="173">
        <v>1</v>
      </c>
      <c r="J78" s="178">
        <v>1</v>
      </c>
      <c r="K78" s="179" t="s">
        <v>556</v>
      </c>
    </row>
    <row r="79" spans="1:11">
      <c r="A79" s="145" t="s">
        <v>761</v>
      </c>
      <c r="D79" s="174" t="s">
        <v>762</v>
      </c>
      <c r="E79" s="175" t="s">
        <v>545</v>
      </c>
      <c r="F79" s="176" t="s">
        <v>546</v>
      </c>
      <c r="G79" s="176" t="s">
        <v>556</v>
      </c>
      <c r="H79" s="177" t="s">
        <v>762</v>
      </c>
      <c r="I79" s="177">
        <v>1</v>
      </c>
      <c r="J79" s="178">
        <v>1</v>
      </c>
      <c r="K79" s="180" t="s">
        <v>556</v>
      </c>
    </row>
    <row r="80" spans="1:11">
      <c r="A80" s="145" t="s">
        <v>763</v>
      </c>
      <c r="D80" s="174" t="s">
        <v>764</v>
      </c>
      <c r="E80" s="175" t="s">
        <v>545</v>
      </c>
      <c r="F80" s="177" t="s">
        <v>546</v>
      </c>
      <c r="G80" s="177" t="s">
        <v>556</v>
      </c>
      <c r="H80" s="177" t="s">
        <v>765</v>
      </c>
      <c r="I80" s="177">
        <v>1</v>
      </c>
      <c r="J80" s="178">
        <v>1</v>
      </c>
      <c r="K80" s="179" t="s">
        <v>556</v>
      </c>
    </row>
    <row r="81" spans="1:11">
      <c r="A81" s="145" t="s">
        <v>766</v>
      </c>
      <c r="D81" s="181" t="s">
        <v>767</v>
      </c>
      <c r="E81" s="182" t="s">
        <v>545</v>
      </c>
      <c r="F81" s="182" t="s">
        <v>546</v>
      </c>
      <c r="G81" s="183" t="s">
        <v>556</v>
      </c>
      <c r="H81" s="183" t="s">
        <v>368</v>
      </c>
      <c r="I81" s="183">
        <v>0</v>
      </c>
      <c r="J81" s="184">
        <v>0</v>
      </c>
      <c r="K81" s="185" t="s">
        <v>556</v>
      </c>
    </row>
    <row r="82" spans="1:11">
      <c r="A82" s="145" t="s">
        <v>768</v>
      </c>
    </row>
    <row r="83" spans="1:11">
      <c r="A83" s="145" t="s">
        <v>769</v>
      </c>
    </row>
    <row r="84" spans="1:11">
      <c r="A84" s="145" t="s">
        <v>770</v>
      </c>
    </row>
    <row r="85" spans="1:11">
      <c r="A85" s="145" t="s">
        <v>771</v>
      </c>
    </row>
    <row r="86" spans="1:11">
      <c r="A86" s="145" t="s">
        <v>772</v>
      </c>
    </row>
    <row r="87" spans="1:11">
      <c r="A87" s="145" t="s">
        <v>773</v>
      </c>
    </row>
    <row r="88" spans="1:11">
      <c r="A88" s="145" t="s">
        <v>774</v>
      </c>
    </row>
    <row r="89" spans="1:11">
      <c r="A89" s="145" t="s">
        <v>775</v>
      </c>
    </row>
    <row r="90" spans="1:11">
      <c r="A90" s="145" t="s">
        <v>776</v>
      </c>
    </row>
    <row r="91" spans="1:11">
      <c r="A91" s="145" t="s">
        <v>777</v>
      </c>
    </row>
    <row r="92" spans="1:11">
      <c r="A92" s="145" t="s">
        <v>778</v>
      </c>
    </row>
    <row r="93" spans="1:11">
      <c r="A93" s="145" t="s">
        <v>779</v>
      </c>
    </row>
    <row r="94" spans="1:11">
      <c r="A94" s="145" t="s">
        <v>780</v>
      </c>
    </row>
    <row r="95" spans="1:11">
      <c r="A95" s="145" t="s">
        <v>781</v>
      </c>
    </row>
    <row r="96" spans="1:11">
      <c r="A96" s="145" t="s">
        <v>782</v>
      </c>
    </row>
    <row r="97" spans="1:1">
      <c r="A97" s="145" t="s">
        <v>783</v>
      </c>
    </row>
    <row r="98" spans="1:1">
      <c r="A98" s="145" t="s">
        <v>784</v>
      </c>
    </row>
    <row r="99" spans="1:1">
      <c r="A99" s="145" t="s">
        <v>785</v>
      </c>
    </row>
    <row r="100" spans="1:1">
      <c r="A100" s="145" t="s">
        <v>786</v>
      </c>
    </row>
    <row r="101" spans="1:1">
      <c r="A101" s="145" t="s">
        <v>787</v>
      </c>
    </row>
    <row r="102" spans="1:1">
      <c r="A102" s="145" t="s">
        <v>788</v>
      </c>
    </row>
    <row r="103" spans="1:1">
      <c r="A103" s="145" t="s">
        <v>789</v>
      </c>
    </row>
    <row r="104" spans="1:1">
      <c r="A104" s="145" t="s">
        <v>790</v>
      </c>
    </row>
    <row r="105" spans="1:1">
      <c r="A105" s="145" t="s">
        <v>791</v>
      </c>
    </row>
    <row r="106" spans="1:1">
      <c r="A106" s="145" t="s">
        <v>792</v>
      </c>
    </row>
    <row r="107" spans="1:1">
      <c r="A107" s="145" t="s">
        <v>793</v>
      </c>
    </row>
    <row r="108" spans="1:1">
      <c r="A108" s="145" t="s">
        <v>794</v>
      </c>
    </row>
    <row r="109" spans="1:1">
      <c r="A109" s="145" t="s">
        <v>690</v>
      </c>
    </row>
    <row r="110" spans="1:1">
      <c r="A110" s="145" t="s">
        <v>795</v>
      </c>
    </row>
    <row r="111" spans="1:1">
      <c r="A111" s="145" t="s">
        <v>796</v>
      </c>
    </row>
    <row r="112" spans="1:1">
      <c r="A112" s="145" t="s">
        <v>797</v>
      </c>
    </row>
    <row r="113" spans="1:1">
      <c r="A113" s="145" t="s">
        <v>798</v>
      </c>
    </row>
    <row r="114" spans="1:1">
      <c r="A114" s="145" t="s">
        <v>799</v>
      </c>
    </row>
    <row r="115" spans="1:1">
      <c r="A115" s="145" t="s">
        <v>800</v>
      </c>
    </row>
    <row r="116" spans="1:1">
      <c r="A116" s="145" t="s">
        <v>801</v>
      </c>
    </row>
    <row r="117" spans="1:1">
      <c r="A117" s="145" t="s">
        <v>802</v>
      </c>
    </row>
    <row r="118" spans="1:1">
      <c r="A118" s="145" t="s">
        <v>803</v>
      </c>
    </row>
    <row r="119" spans="1:1">
      <c r="A119" t="s">
        <v>804</v>
      </c>
    </row>
    <row r="120" spans="1:1">
      <c r="A120" s="145" t="s">
        <v>805</v>
      </c>
    </row>
    <row r="121" spans="1:1">
      <c r="A121" s="145" t="s">
        <v>806</v>
      </c>
    </row>
    <row r="122" spans="1:1">
      <c r="A122" s="145" t="s">
        <v>807</v>
      </c>
    </row>
    <row r="123" spans="1:1">
      <c r="A123" s="145" t="s">
        <v>808</v>
      </c>
    </row>
    <row r="124" spans="1:1">
      <c r="A124" s="145" t="s">
        <v>809</v>
      </c>
    </row>
    <row r="125" spans="1:1">
      <c r="A125" s="145" t="s">
        <v>810</v>
      </c>
    </row>
    <row r="126" spans="1:1">
      <c r="A126" s="145" t="s">
        <v>811</v>
      </c>
    </row>
    <row r="127" spans="1:1">
      <c r="A127" s="145" t="s">
        <v>812</v>
      </c>
    </row>
    <row r="128" spans="1:1">
      <c r="A128" s="145" t="s">
        <v>813</v>
      </c>
    </row>
    <row r="129" spans="1:1">
      <c r="A129" s="145" t="s">
        <v>814</v>
      </c>
    </row>
    <row r="130" spans="1:1">
      <c r="A130" s="145" t="s">
        <v>815</v>
      </c>
    </row>
    <row r="131" spans="1:1">
      <c r="A131" s="145" t="s">
        <v>816</v>
      </c>
    </row>
    <row r="132" spans="1:1">
      <c r="A132" t="s">
        <v>817</v>
      </c>
    </row>
    <row r="133" spans="1:1">
      <c r="A133" s="145" t="s">
        <v>818</v>
      </c>
    </row>
    <row r="134" spans="1:1">
      <c r="A134" s="145" t="s">
        <v>819</v>
      </c>
    </row>
    <row r="135" spans="1:1">
      <c r="A135" s="145" t="s">
        <v>820</v>
      </c>
    </row>
    <row r="136" spans="1:1">
      <c r="A136" s="145" t="s">
        <v>821</v>
      </c>
    </row>
    <row r="137" spans="1:1">
      <c r="A137" s="145" t="s">
        <v>822</v>
      </c>
    </row>
    <row r="138" spans="1:1">
      <c r="A138" s="145" t="s">
        <v>823</v>
      </c>
    </row>
    <row r="139" spans="1:1">
      <c r="A139" s="145" t="s">
        <v>824</v>
      </c>
    </row>
    <row r="140" spans="1:1">
      <c r="A140" s="145" t="s">
        <v>825</v>
      </c>
    </row>
    <row r="141" spans="1:1">
      <c r="A141" s="145" t="s">
        <v>826</v>
      </c>
    </row>
    <row r="142" spans="1:1">
      <c r="A142" s="145" t="s">
        <v>827</v>
      </c>
    </row>
    <row r="143" spans="1:1">
      <c r="A143" s="145" t="s">
        <v>828</v>
      </c>
    </row>
    <row r="144" spans="1:1">
      <c r="A144" s="145" t="s">
        <v>829</v>
      </c>
    </row>
    <row r="145" spans="1:1">
      <c r="A145" s="145" t="s">
        <v>830</v>
      </c>
    </row>
    <row r="146" spans="1:1">
      <c r="A146" s="145" t="s">
        <v>831</v>
      </c>
    </row>
    <row r="147" spans="1:1">
      <c r="A147" s="145" t="s">
        <v>832</v>
      </c>
    </row>
    <row r="148" spans="1:1">
      <c r="A148" s="145" t="s">
        <v>833</v>
      </c>
    </row>
    <row r="149" spans="1:1">
      <c r="A149" s="145" t="s">
        <v>834</v>
      </c>
    </row>
    <row r="150" spans="1:1">
      <c r="A150" s="145" t="s">
        <v>835</v>
      </c>
    </row>
    <row r="151" spans="1:1">
      <c r="A151" s="145" t="s">
        <v>836</v>
      </c>
    </row>
    <row r="152" spans="1:1">
      <c r="A152" t="s">
        <v>837</v>
      </c>
    </row>
    <row r="153" spans="1:1">
      <c r="A153" s="145" t="s">
        <v>838</v>
      </c>
    </row>
    <row r="154" spans="1:1">
      <c r="A154" s="145" t="s">
        <v>839</v>
      </c>
    </row>
    <row r="155" spans="1:1">
      <c r="A155" s="145" t="s">
        <v>840</v>
      </c>
    </row>
    <row r="156" spans="1:1">
      <c r="A156" s="145" t="s">
        <v>841</v>
      </c>
    </row>
    <row r="157" spans="1:1">
      <c r="A157" s="145" t="s">
        <v>842</v>
      </c>
    </row>
    <row r="158" spans="1:1">
      <c r="A158" s="145" t="s">
        <v>843</v>
      </c>
    </row>
    <row r="159" spans="1:1">
      <c r="A159" t="s">
        <v>844</v>
      </c>
    </row>
    <row r="160" spans="1:1">
      <c r="A160" s="145" t="s">
        <v>845</v>
      </c>
    </row>
    <row r="161" spans="1:1">
      <c r="A161" s="145" t="s">
        <v>846</v>
      </c>
    </row>
    <row r="162" spans="1:1">
      <c r="A162" s="145" t="s">
        <v>847</v>
      </c>
    </row>
    <row r="163" spans="1:1">
      <c r="A163" s="145" t="s">
        <v>848</v>
      </c>
    </row>
    <row r="164" spans="1:1">
      <c r="A164" s="145" t="s">
        <v>849</v>
      </c>
    </row>
    <row r="165" spans="1:1">
      <c r="A165" s="145" t="s">
        <v>850</v>
      </c>
    </row>
    <row r="166" spans="1:1">
      <c r="A166" s="145" t="s">
        <v>851</v>
      </c>
    </row>
    <row r="167" spans="1:1">
      <c r="A167" s="145" t="s">
        <v>852</v>
      </c>
    </row>
    <row r="168" spans="1:1">
      <c r="A168" s="145" t="s">
        <v>853</v>
      </c>
    </row>
    <row r="169" spans="1:1">
      <c r="A169" t="s">
        <v>854</v>
      </c>
    </row>
    <row r="170" spans="1:1">
      <c r="A170" s="145" t="s">
        <v>855</v>
      </c>
    </row>
    <row r="171" spans="1:1">
      <c r="A171" s="145" t="s">
        <v>856</v>
      </c>
    </row>
    <row r="172" spans="1:1">
      <c r="A172" s="145" t="s">
        <v>857</v>
      </c>
    </row>
    <row r="173" spans="1:1">
      <c r="A173" s="145" t="s">
        <v>858</v>
      </c>
    </row>
    <row r="174" spans="1:1">
      <c r="A174" s="145" t="s">
        <v>859</v>
      </c>
    </row>
    <row r="175" spans="1:1">
      <c r="A175" s="145" t="s">
        <v>860</v>
      </c>
    </row>
    <row r="176" spans="1:1">
      <c r="A176" t="s">
        <v>861</v>
      </c>
    </row>
    <row r="177" spans="1:1">
      <c r="A177" s="145" t="s">
        <v>862</v>
      </c>
    </row>
    <row r="178" spans="1:1">
      <c r="A178" s="145" t="s">
        <v>863</v>
      </c>
    </row>
    <row r="179" spans="1:1">
      <c r="A179" t="s">
        <v>864</v>
      </c>
    </row>
    <row r="180" spans="1:1">
      <c r="A180" s="145" t="s">
        <v>865</v>
      </c>
    </row>
    <row r="181" spans="1:1">
      <c r="A181" s="145" t="s">
        <v>866</v>
      </c>
    </row>
    <row r="182" spans="1:1">
      <c r="A182" t="s">
        <v>867</v>
      </c>
    </row>
    <row r="183" spans="1:1">
      <c r="A183" s="145" t="s">
        <v>868</v>
      </c>
    </row>
    <row r="184" spans="1:1">
      <c r="A184" s="145" t="s">
        <v>869</v>
      </c>
    </row>
    <row r="185" spans="1:1">
      <c r="A185" t="s">
        <v>870</v>
      </c>
    </row>
    <row r="186" spans="1:1">
      <c r="A186" s="145" t="s">
        <v>871</v>
      </c>
    </row>
    <row r="187" spans="1:1">
      <c r="A187" s="145" t="s">
        <v>872</v>
      </c>
    </row>
    <row r="188" spans="1:1">
      <c r="A188" s="145" t="s">
        <v>873</v>
      </c>
    </row>
    <row r="189" spans="1:1">
      <c r="A189" s="145" t="s">
        <v>874</v>
      </c>
    </row>
    <row r="190" spans="1:1">
      <c r="A190" s="145" t="s">
        <v>875</v>
      </c>
    </row>
    <row r="191" spans="1:1">
      <c r="A191" s="145" t="s">
        <v>876</v>
      </c>
    </row>
    <row r="192" spans="1:1">
      <c r="A192" s="145" t="s">
        <v>877</v>
      </c>
    </row>
    <row r="193" spans="1:1">
      <c r="A193" s="145" t="s">
        <v>878</v>
      </c>
    </row>
    <row r="194" spans="1:1">
      <c r="A194" s="145" t="s">
        <v>879</v>
      </c>
    </row>
    <row r="195" spans="1:1">
      <c r="A195" s="145" t="s">
        <v>880</v>
      </c>
    </row>
    <row r="196" spans="1:1">
      <c r="A196" s="145" t="s">
        <v>881</v>
      </c>
    </row>
    <row r="197" spans="1:1">
      <c r="A197" s="145" t="s">
        <v>882</v>
      </c>
    </row>
    <row r="198" spans="1:1">
      <c r="A198" s="145" t="s">
        <v>883</v>
      </c>
    </row>
    <row r="199" spans="1:1">
      <c r="A199" s="145" t="s">
        <v>884</v>
      </c>
    </row>
    <row r="200" spans="1:1">
      <c r="A200" s="145" t="s">
        <v>885</v>
      </c>
    </row>
    <row r="201" spans="1:1">
      <c r="A201" s="145" t="s">
        <v>886</v>
      </c>
    </row>
    <row r="202" spans="1:1">
      <c r="A202" s="145" t="s">
        <v>887</v>
      </c>
    </row>
    <row r="203" spans="1:1">
      <c r="A203" s="145" t="s">
        <v>888</v>
      </c>
    </row>
    <row r="204" spans="1:1">
      <c r="A204" s="145" t="s">
        <v>889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K12" activePane="topRight" state="frozen"/>
      <selection pane="topRight" activeCell="BO13" sqref="BO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890</v>
      </c>
      <c r="C1" s="196"/>
      <c r="D1" s="196"/>
      <c r="E1" s="3"/>
      <c r="F1" s="195" t="s">
        <v>891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893</v>
      </c>
      <c r="BI1" s="211"/>
      <c r="BJ1" s="211"/>
      <c r="BK1" s="212"/>
      <c r="BL1" s="5"/>
      <c r="BM1" s="202" t="s">
        <v>894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895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896</v>
      </c>
      <c r="T2" s="21"/>
      <c r="U2" s="21"/>
      <c r="V2" s="21"/>
      <c r="W2" s="24"/>
      <c r="X2" s="21"/>
      <c r="Y2" s="22"/>
      <c r="Z2" s="4"/>
      <c r="AA2" s="20" t="s">
        <v>897</v>
      </c>
      <c r="AB2" s="21"/>
      <c r="AC2" s="21"/>
      <c r="AD2" s="21"/>
      <c r="AE2" s="21"/>
      <c r="AF2" s="21"/>
      <c r="AG2" s="22"/>
      <c r="AH2" s="5"/>
      <c r="AI2" s="205" t="s">
        <v>895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898</v>
      </c>
      <c r="AT2" s="206"/>
      <c r="AU2" s="206"/>
      <c r="AV2" s="206"/>
      <c r="AW2" s="206"/>
      <c r="AX2" s="206"/>
      <c r="AY2" s="209"/>
      <c r="AZ2" s="6"/>
      <c r="BA2" s="199" t="s">
        <v>899</v>
      </c>
      <c r="BB2" s="201"/>
      <c r="BC2" s="205" t="s">
        <v>896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900</v>
      </c>
      <c r="G3" s="50"/>
      <c r="H3" s="153" t="s">
        <v>901</v>
      </c>
      <c r="I3" s="51"/>
      <c r="J3" s="51"/>
      <c r="K3" s="51"/>
      <c r="L3" s="50"/>
      <c r="M3" s="51"/>
      <c r="N3" s="51"/>
      <c r="O3" s="49" t="s">
        <v>898</v>
      </c>
      <c r="P3" s="50"/>
      <c r="Q3" s="49" t="s">
        <v>902</v>
      </c>
      <c r="R3" s="50"/>
      <c r="S3" s="49" t="s">
        <v>903</v>
      </c>
      <c r="T3" s="51"/>
      <c r="U3" s="128"/>
      <c r="V3" s="50"/>
      <c r="W3" s="52" t="s">
        <v>904</v>
      </c>
      <c r="X3" s="53"/>
      <c r="Y3" s="54"/>
      <c r="Z3" s="55"/>
      <c r="AA3" s="56" t="s">
        <v>905</v>
      </c>
      <c r="AB3" s="57"/>
      <c r="AC3" s="57"/>
      <c r="AD3" s="58"/>
      <c r="AE3" s="59" t="s">
        <v>906</v>
      </c>
      <c r="AF3" s="60"/>
      <c r="AG3" s="61"/>
      <c r="AH3" s="62"/>
      <c r="AI3" s="199" t="s">
        <v>900</v>
      </c>
      <c r="AJ3" s="201"/>
      <c r="AK3" s="199" t="s">
        <v>901</v>
      </c>
      <c r="AL3" s="200"/>
      <c r="AM3" s="221"/>
      <c r="AN3" s="222"/>
      <c r="AO3" s="200"/>
      <c r="AP3" s="200"/>
      <c r="AQ3" s="201"/>
      <c r="AR3" s="63"/>
      <c r="AS3" s="193" t="s">
        <v>907</v>
      </c>
      <c r="AT3" s="194"/>
      <c r="AU3" s="193" t="s">
        <v>908</v>
      </c>
      <c r="AV3" s="194"/>
      <c r="AW3" s="193" t="s">
        <v>909</v>
      </c>
      <c r="AX3" s="194"/>
      <c r="AY3" s="63" t="s">
        <v>910</v>
      </c>
      <c r="AZ3" s="63"/>
      <c r="BA3" s="219"/>
      <c r="BB3" s="220"/>
      <c r="BC3" s="199" t="s">
        <v>903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911</v>
      </c>
      <c r="BN3" s="203"/>
      <c r="BO3" s="203"/>
      <c r="BP3" s="204"/>
      <c r="BQ3" s="202" t="s">
        <v>696</v>
      </c>
      <c r="BR3" s="203"/>
      <c r="BS3" s="204"/>
      <c r="BT3" s="159"/>
    </row>
    <row r="4" spans="1:72" s="8" customFormat="1" ht="11.25">
      <c r="A4" s="39" t="s">
        <v>912</v>
      </c>
      <c r="B4" s="40" t="s">
        <v>913</v>
      </c>
      <c r="C4" s="41" t="s">
        <v>912</v>
      </c>
      <c r="D4" s="42" t="s">
        <v>914</v>
      </c>
      <c r="E4" s="43"/>
      <c r="F4" s="42" t="s">
        <v>914</v>
      </c>
      <c r="G4" s="39" t="s">
        <v>912</v>
      </c>
      <c r="H4" s="120" t="s">
        <v>913</v>
      </c>
      <c r="I4" s="40" t="s">
        <v>913</v>
      </c>
      <c r="J4" s="40" t="s">
        <v>913</v>
      </c>
      <c r="K4" s="40" t="s">
        <v>913</v>
      </c>
      <c r="L4" s="40" t="s">
        <v>913</v>
      </c>
      <c r="M4" s="40" t="s">
        <v>913</v>
      </c>
      <c r="N4" s="40" t="s">
        <v>913</v>
      </c>
      <c r="O4" s="40" t="s">
        <v>913</v>
      </c>
      <c r="P4" s="40" t="s">
        <v>913</v>
      </c>
      <c r="Q4" s="40" t="s">
        <v>913</v>
      </c>
      <c r="R4" s="39" t="s">
        <v>912</v>
      </c>
      <c r="S4" s="42" t="s">
        <v>914</v>
      </c>
      <c r="T4" s="42" t="s">
        <v>914</v>
      </c>
      <c r="U4" s="39" t="s">
        <v>912</v>
      </c>
      <c r="V4" s="44" t="s">
        <v>913</v>
      </c>
      <c r="W4" s="44" t="s">
        <v>913</v>
      </c>
      <c r="X4" s="42" t="s">
        <v>914</v>
      </c>
      <c r="Y4" s="42" t="s">
        <v>914</v>
      </c>
      <c r="Z4" s="42" t="s">
        <v>914</v>
      </c>
      <c r="AA4" s="40" t="s">
        <v>913</v>
      </c>
      <c r="AB4" s="42" t="s">
        <v>914</v>
      </c>
      <c r="AC4" s="42" t="s">
        <v>914</v>
      </c>
      <c r="AD4" s="40" t="s">
        <v>913</v>
      </c>
      <c r="AE4" s="40" t="s">
        <v>913</v>
      </c>
      <c r="AF4" s="40" t="s">
        <v>913</v>
      </c>
      <c r="AG4" s="40" t="s">
        <v>913</v>
      </c>
      <c r="AH4" s="45"/>
      <c r="AI4" s="42" t="s">
        <v>914</v>
      </c>
      <c r="AJ4" s="39" t="s">
        <v>912</v>
      </c>
      <c r="AK4" s="40" t="s">
        <v>913</v>
      </c>
      <c r="AL4" s="40" t="s">
        <v>913</v>
      </c>
      <c r="AM4" s="122" t="s">
        <v>913</v>
      </c>
      <c r="AN4" s="120" t="s">
        <v>913</v>
      </c>
      <c r="AO4" s="40" t="s">
        <v>913</v>
      </c>
      <c r="AP4" s="40" t="s">
        <v>913</v>
      </c>
      <c r="AQ4" s="40" t="s">
        <v>913</v>
      </c>
      <c r="AR4" s="40" t="s">
        <v>913</v>
      </c>
      <c r="AS4" s="40" t="s">
        <v>913</v>
      </c>
      <c r="AT4" s="40" t="s">
        <v>913</v>
      </c>
      <c r="AU4" s="40" t="s">
        <v>913</v>
      </c>
      <c r="AV4" s="40" t="s">
        <v>913</v>
      </c>
      <c r="AW4" s="40" t="s">
        <v>913</v>
      </c>
      <c r="AX4" s="40" t="s">
        <v>913</v>
      </c>
      <c r="AY4" s="39" t="s">
        <v>912</v>
      </c>
      <c r="AZ4" s="42" t="s">
        <v>914</v>
      </c>
      <c r="BA4" s="40" t="s">
        <v>913</v>
      </c>
      <c r="BB4" s="39" t="s">
        <v>912</v>
      </c>
      <c r="BC4" s="42" t="s">
        <v>914</v>
      </c>
      <c r="BD4" s="42" t="s">
        <v>914</v>
      </c>
      <c r="BE4" s="39" t="s">
        <v>912</v>
      </c>
      <c r="BF4" s="120" t="s">
        <v>913</v>
      </c>
      <c r="BG4" s="46" t="s">
        <v>915</v>
      </c>
      <c r="BH4" s="40" t="s">
        <v>913</v>
      </c>
      <c r="BI4" s="40" t="s">
        <v>913</v>
      </c>
      <c r="BJ4" s="40" t="s">
        <v>913</v>
      </c>
      <c r="BK4" s="40" t="s">
        <v>913</v>
      </c>
      <c r="BL4" s="46" t="s">
        <v>915</v>
      </c>
      <c r="BM4" s="42" t="s">
        <v>914</v>
      </c>
      <c r="BN4" s="42" t="s">
        <v>914</v>
      </c>
      <c r="BO4" s="42" t="s">
        <v>914</v>
      </c>
      <c r="BP4" s="40" t="s">
        <v>913</v>
      </c>
      <c r="BQ4" s="39" t="s">
        <v>912</v>
      </c>
      <c r="BR4" s="39" t="s">
        <v>912</v>
      </c>
      <c r="BS4" s="39" t="s">
        <v>912</v>
      </c>
    </row>
    <row r="5" spans="1:72" s="7" customFormat="1" ht="14.25" customHeight="1">
      <c r="A5" s="126" t="s">
        <v>916</v>
      </c>
      <c r="B5" s="126" t="s">
        <v>917</v>
      </c>
      <c r="C5" s="126" t="s">
        <v>918</v>
      </c>
      <c r="D5" s="126" t="s">
        <v>919</v>
      </c>
      <c r="E5" s="134" t="s">
        <v>920</v>
      </c>
      <c r="F5" s="126" t="s">
        <v>921</v>
      </c>
      <c r="G5" s="126" t="s">
        <v>922</v>
      </c>
      <c r="H5" s="126" t="s">
        <v>923</v>
      </c>
      <c r="I5" s="126" t="s">
        <v>924</v>
      </c>
      <c r="J5" s="126" t="s">
        <v>1</v>
      </c>
      <c r="K5" s="126" t="s">
        <v>925</v>
      </c>
      <c r="L5" s="126" t="s">
        <v>926</v>
      </c>
      <c r="M5" s="126" t="s">
        <v>927</v>
      </c>
      <c r="N5" s="126" t="s">
        <v>5</v>
      </c>
      <c r="O5" s="126" t="s">
        <v>928</v>
      </c>
      <c r="P5" s="126" t="s">
        <v>929</v>
      </c>
      <c r="Q5" s="126" t="s">
        <v>930</v>
      </c>
      <c r="R5" s="126" t="s">
        <v>931</v>
      </c>
      <c r="S5" s="126" t="s">
        <v>932</v>
      </c>
      <c r="T5" s="126" t="s">
        <v>933</v>
      </c>
      <c r="U5" s="126" t="s">
        <v>4</v>
      </c>
      <c r="V5" s="126" t="s">
        <v>934</v>
      </c>
      <c r="W5" s="126" t="s">
        <v>935</v>
      </c>
      <c r="X5" s="126" t="s">
        <v>936</v>
      </c>
      <c r="Y5" s="126" t="s">
        <v>937</v>
      </c>
      <c r="Z5" s="126" t="s">
        <v>365</v>
      </c>
      <c r="AA5" s="126" t="s">
        <v>938</v>
      </c>
      <c r="AB5" s="126" t="s">
        <v>939</v>
      </c>
      <c r="AC5" s="126" t="s">
        <v>940</v>
      </c>
      <c r="AD5" s="126" t="s">
        <v>941</v>
      </c>
      <c r="AE5" s="126" t="s">
        <v>942</v>
      </c>
      <c r="AF5" s="126" t="s">
        <v>943</v>
      </c>
      <c r="AG5" s="126" t="s">
        <v>944</v>
      </c>
      <c r="AH5" s="158" t="s">
        <v>945</v>
      </c>
      <c r="AI5" s="126" t="s">
        <v>946</v>
      </c>
      <c r="AJ5" s="126" t="s">
        <v>947</v>
      </c>
      <c r="AK5" s="126" t="s">
        <v>948</v>
      </c>
      <c r="AL5" s="126" t="s">
        <v>949</v>
      </c>
      <c r="AM5" s="126" t="s">
        <v>950</v>
      </c>
      <c r="AN5" s="126" t="s">
        <v>951</v>
      </c>
      <c r="AO5" s="126" t="s">
        <v>952</v>
      </c>
      <c r="AP5" s="126" t="s">
        <v>953</v>
      </c>
      <c r="AQ5" s="126" t="s">
        <v>954</v>
      </c>
      <c r="AR5" s="126" t="s">
        <v>955</v>
      </c>
      <c r="AS5" s="126" t="s">
        <v>956</v>
      </c>
      <c r="AT5" s="126" t="s">
        <v>957</v>
      </c>
      <c r="AU5" s="126" t="s">
        <v>958</v>
      </c>
      <c r="AV5" s="126" t="s">
        <v>959</v>
      </c>
      <c r="AW5" s="126" t="s">
        <v>960</v>
      </c>
      <c r="AX5" s="126" t="s">
        <v>961</v>
      </c>
      <c r="AY5" s="126" t="s">
        <v>910</v>
      </c>
      <c r="AZ5" s="126" t="s">
        <v>962</v>
      </c>
      <c r="BA5" s="126" t="s">
        <v>963</v>
      </c>
      <c r="BB5" s="126" t="s">
        <v>964</v>
      </c>
      <c r="BC5" s="126" t="s">
        <v>965</v>
      </c>
      <c r="BD5" s="126" t="s">
        <v>966</v>
      </c>
      <c r="BE5" s="126" t="s">
        <v>967</v>
      </c>
      <c r="BF5" s="126" t="s">
        <v>968</v>
      </c>
      <c r="BG5" s="158" t="s">
        <v>969</v>
      </c>
      <c r="BH5" s="126" t="s">
        <v>970</v>
      </c>
      <c r="BI5" s="126" t="s">
        <v>971</v>
      </c>
      <c r="BJ5" s="126" t="s">
        <v>972</v>
      </c>
      <c r="BK5" s="126" t="s">
        <v>973</v>
      </c>
      <c r="BL5" s="158" t="s">
        <v>974</v>
      </c>
      <c r="BM5" s="126" t="s">
        <v>975</v>
      </c>
      <c r="BN5" s="126" t="s">
        <v>976</v>
      </c>
      <c r="BO5" s="126" t="s">
        <v>977</v>
      </c>
      <c r="BP5" s="126" t="s">
        <v>978</v>
      </c>
      <c r="BQ5" s="126" t="s">
        <v>979</v>
      </c>
      <c r="BR5" s="126" t="s">
        <v>980</v>
      </c>
      <c r="BS5" s="126" t="s">
        <v>981</v>
      </c>
      <c r="BT5" s="8" t="s">
        <v>982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750</v>
      </c>
      <c r="E8" s="239"/>
      <c r="F8" s="190" t="s">
        <v>652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9" t="s">
        <v>41</v>
      </c>
      <c r="K8" s="108">
        <v>73</v>
      </c>
      <c r="L8" s="108">
        <v>293.3</v>
      </c>
      <c r="M8" s="108">
        <v>291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130" t="str" cm="1">
        <f t="array" ref="O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8" s="109">
        <v>0.35416666666666669</v>
      </c>
      <c r="Q8" s="109">
        <v>8.3333333333333329E-2</v>
      </c>
      <c r="R8" s="108">
        <v>510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8" t="s">
        <v>983</v>
      </c>
      <c r="W8" s="108" t="s">
        <v>984</v>
      </c>
      <c r="X8" s="107" t="s">
        <v>375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>
        <f>IF(BS_CONTROLE[[#This Row],[Entre - Estações]]=0, "-", BS_CONTROLE[[#This Row],[Entre - Estações]])</f>
        <v>291</v>
      </c>
      <c r="AN8" s="108" t="str">
        <f>IF(BS_CONTROLE[[#This Row],[SB]]=0, "-", BS_CONTROLE[[#This Row],[SB]])</f>
        <v>-</v>
      </c>
      <c r="AO8" s="108" t="str">
        <f>IF(BS_CONTROLE[[#This Row],[SUB]]=0, "-", BS_CONTROLE[[#This Row],[SUB]])</f>
        <v>ZDP</v>
      </c>
      <c r="AP8" s="108">
        <f>BS_CONTROLE[[#This Row],[KM - Inicio]]</f>
        <v>73</v>
      </c>
      <c r="AQ8" s="108">
        <f>BS_CONTROLE[[#This Row],[KM - Inicio]]</f>
        <v>73</v>
      </c>
      <c r="AR8" s="111"/>
      <c r="AS8" s="111"/>
      <c r="AT8" s="111"/>
      <c r="AU8" s="139"/>
      <c r="AV8" s="139"/>
      <c r="AW8" s="14"/>
      <c r="AX8" s="14"/>
      <c r="AY8" s="186">
        <f>IF(D8="","*",IFERROR(IF(ISODD(COUNT(AS8:AX1002)),"ERRO",SUM((AT8-AS8),(AV8-AU8),(AX8-AW8))),"ERRO"))</f>
        <v>0</v>
      </c>
      <c r="AZ8" s="157"/>
      <c r="BA8" s="112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4"/>
      <c r="BG8" s="16"/>
      <c r="BH8" s="17"/>
      <c r="BI8" s="17"/>
      <c r="BJ8" s="17"/>
      <c r="BK8" s="18"/>
      <c r="BL8" s="16"/>
      <c r="BM8" s="133"/>
      <c r="BN8" s="133"/>
      <c r="BO8" s="133"/>
      <c r="BP8" s="18"/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/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753</v>
      </c>
      <c r="E9" s="239"/>
      <c r="F9" s="190" t="s">
        <v>652</v>
      </c>
      <c r="G9" s="146" t="str">
        <f>IF(D9="","*",VLOOKUP(F9,BS_ATIVIDADE[],3,FALSE))</f>
        <v>MECANIZAÇÃO - SOCADORA</v>
      </c>
      <c r="H9" s="154" t="s">
        <v>985</v>
      </c>
      <c r="I9" s="154" t="s">
        <v>985</v>
      </c>
      <c r="J9" s="109" t="s">
        <v>986</v>
      </c>
      <c r="K9" s="108">
        <v>73</v>
      </c>
      <c r="L9" s="108">
        <v>156.9</v>
      </c>
      <c r="M9" s="108">
        <v>152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130" t="str" cm="1">
        <f t="array" ref="O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9" s="109">
        <v>0.35416666666666669</v>
      </c>
      <c r="Q9" s="109">
        <v>8.3333333333333329E-2</v>
      </c>
      <c r="R9" s="108">
        <v>1000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8" t="s">
        <v>983</v>
      </c>
      <c r="W9" s="108" t="s">
        <v>984</v>
      </c>
      <c r="X9" s="107" t="s">
        <v>375</v>
      </c>
      <c r="Y9" s="132"/>
      <c r="Z9" s="107"/>
      <c r="AA9" s="108">
        <v>1</v>
      </c>
      <c r="AB9" s="106" t="s">
        <v>366</v>
      </c>
      <c r="AC9" s="106" t="s">
        <v>360</v>
      </c>
      <c r="AD9" s="110">
        <v>0.3125</v>
      </c>
      <c r="AE9" s="108">
        <v>6234</v>
      </c>
      <c r="AF9" s="108">
        <v>6238</v>
      </c>
      <c r="AG9" s="108" t="s">
        <v>547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>
        <f>IF(BS_CONTROLE[[#This Row],[Entre - Estações]]=0, "-", BS_CONTROLE[[#This Row],[Entre - Estações]])</f>
        <v>152</v>
      </c>
      <c r="AN9" s="108" t="str">
        <f>IF(BS_CONTROLE[[#This Row],[SB]]=0, "-", BS_CONTROLE[[#This Row],[SB]])</f>
        <v>-</v>
      </c>
      <c r="AO9" s="108" t="str">
        <f>IF(BS_CONTROLE[[#This Row],[SUB]]=0, "-", BS_CONTROLE[[#This Row],[SUB]])</f>
        <v>ZPN</v>
      </c>
      <c r="AP9" s="108">
        <f>BS_CONTROLE[[#This Row],[KM - Inicio]]</f>
        <v>73</v>
      </c>
      <c r="AQ9" s="108">
        <f>BS_CONTROLE[[#This Row],[KM - Inicio]]</f>
        <v>73</v>
      </c>
      <c r="AR9" s="111"/>
      <c r="AS9" s="111"/>
      <c r="AT9" s="111"/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/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4"/>
      <c r="BG9" s="16"/>
      <c r="BH9" s="17"/>
      <c r="BI9" s="17"/>
      <c r="BJ9" s="17"/>
      <c r="BK9" s="18"/>
      <c r="BL9" s="16"/>
      <c r="BM9" s="133"/>
      <c r="BN9" s="133"/>
      <c r="BO9" s="133"/>
      <c r="BP9" s="18"/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/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743</v>
      </c>
      <c r="E10" s="165">
        <v>421</v>
      </c>
      <c r="F10" s="129" t="s">
        <v>652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9" t="s">
        <v>323</v>
      </c>
      <c r="K10" s="108">
        <v>70</v>
      </c>
      <c r="L10" s="108">
        <v>131.9</v>
      </c>
      <c r="M10" s="108">
        <v>131.19999999999999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0" s="130" t="str" cm="1">
        <f t="array" ref="O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0" s="109">
        <v>0.35416666666666669</v>
      </c>
      <c r="Q10" s="109">
        <v>4.1666666666666664E-2</v>
      </c>
      <c r="R10" s="108">
        <v>1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8" t="s">
        <v>983</v>
      </c>
      <c r="W10" s="108" t="s">
        <v>987</v>
      </c>
      <c r="X10" s="107" t="s">
        <v>375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>
        <f>IF(BS_CONTROLE[[#This Row],[Entre - Estações]]=0, "-", BS_CONTROLE[[#This Row],[Entre - Estações]])</f>
        <v>131.19999999999999</v>
      </c>
      <c r="AN10" s="108" t="str">
        <f>IF(BS_CONTROLE[[#This Row],[SB]]=0, "-", BS_CONTROLE[[#This Row],[SB]])</f>
        <v>-</v>
      </c>
      <c r="AO10" s="108" t="str">
        <f>IF(BS_CONTROLE[[#This Row],[SUB]]=0, "-", BS_CONTROLE[[#This Row],[SUB]])</f>
        <v>ZIQ</v>
      </c>
      <c r="AP10" s="108">
        <f>BS_CONTROLE[[#This Row],[KM - Inicio]]</f>
        <v>70</v>
      </c>
      <c r="AQ10" s="108">
        <f>BS_CONTROLE[[#This Row],[KM - Inicio]]</f>
        <v>70</v>
      </c>
      <c r="AR10" s="111"/>
      <c r="AS10" s="111"/>
      <c r="AT10" s="111"/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4"/>
      <c r="BG10" s="16"/>
      <c r="BH10" s="17"/>
      <c r="BI10" s="17"/>
      <c r="BJ10" s="17"/>
      <c r="BK10" s="18"/>
      <c r="BL10" s="16"/>
      <c r="BM10" s="133"/>
      <c r="BN10" s="133"/>
      <c r="BO10" s="133"/>
      <c r="BP10" s="18"/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/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247"/>
      <c r="L11" s="108"/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9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247"/>
      <c r="L12" s="108"/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9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988</v>
      </c>
      <c r="E13" s="165">
        <v>176</v>
      </c>
      <c r="F13" s="129" t="s">
        <v>740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9" t="s">
        <v>82</v>
      </c>
      <c r="K13" s="108">
        <v>73</v>
      </c>
      <c r="L13" s="108">
        <v>379</v>
      </c>
      <c r="M13" s="108">
        <v>375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130" t="str" cm="1">
        <f t="array" ref="O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3" s="109">
        <v>0.375</v>
      </c>
      <c r="Q13" s="109">
        <v>8.3333333333333329E-2</v>
      </c>
      <c r="R13" s="108">
        <v>700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8" t="s">
        <v>989</v>
      </c>
      <c r="W13" s="108" t="s">
        <v>990</v>
      </c>
      <c r="X13" s="107" t="s">
        <v>375</v>
      </c>
      <c r="Y13" s="132"/>
      <c r="Z13" s="132"/>
      <c r="AA13" s="108" t="s">
        <v>991</v>
      </c>
      <c r="AB13" s="106" t="s">
        <v>366</v>
      </c>
      <c r="AC13" s="106" t="s">
        <v>360</v>
      </c>
      <c r="AD13" s="110">
        <v>0.33333333333333331</v>
      </c>
      <c r="AE13" s="108">
        <v>9374</v>
      </c>
      <c r="AF13" s="110" t="s">
        <v>547</v>
      </c>
      <c r="AG13" s="110" t="s">
        <v>547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>
        <f>IF(BS_CONTROLE[[#This Row],[Entre - Estações]]=0, "-", BS_CONTROLE[[#This Row],[Entre - Estações]])</f>
        <v>375</v>
      </c>
      <c r="AN13" s="108" t="str">
        <f>IF(BS_CONTROLE[[#This Row],[SB]]=0, "-", BS_CONTROLE[[#This Row],[SB]])</f>
        <v>-</v>
      </c>
      <c r="AO13" s="108" t="str">
        <f>IF(BS_CONTROLE[[#This Row],[SUB]]=0, "-", BS_CONTROLE[[#This Row],[SUB]])</f>
        <v>ZJA2</v>
      </c>
      <c r="AP13" s="108">
        <f>BS_CONTROLE[[#This Row],[KM - Inicio]]</f>
        <v>73</v>
      </c>
      <c r="AQ13" s="108">
        <f>BS_CONTROLE[[#This Row],[KM - Inicio]]</f>
        <v>73</v>
      </c>
      <c r="AR13" s="111"/>
      <c r="AS13" s="111"/>
      <c r="AT13" s="111"/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/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4"/>
      <c r="BG13" s="16"/>
      <c r="BH13" s="17">
        <v>0</v>
      </c>
      <c r="BI13" s="17"/>
      <c r="BJ13" s="17" t="s">
        <v>992</v>
      </c>
      <c r="BK13" s="17" t="s">
        <v>992</v>
      </c>
      <c r="BL13" s="16"/>
      <c r="BM13" s="133" t="s">
        <v>394</v>
      </c>
      <c r="BN13" s="133" t="s">
        <v>423</v>
      </c>
      <c r="BO13" s="133" t="s">
        <v>484</v>
      </c>
      <c r="BP13" s="17" t="s">
        <v>992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993</v>
      </c>
      <c r="E14" s="239"/>
      <c r="F14" s="190" t="s">
        <v>729</v>
      </c>
      <c r="G14" s="146" t="str">
        <f>IF(D14="","*",VLOOKUP(F14,BS_ATIVIDADE[],3,FALSE))</f>
        <v>SOLDA</v>
      </c>
      <c r="H14" s="154" t="s">
        <v>547</v>
      </c>
      <c r="I14" s="154" t="s">
        <v>547</v>
      </c>
      <c r="J14" s="109" t="s">
        <v>547</v>
      </c>
      <c r="K14" s="108">
        <v>73</v>
      </c>
      <c r="L14" s="108">
        <v>336.5</v>
      </c>
      <c r="M14" s="108" t="s">
        <v>547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130" t="str" cm="1">
        <f t="array" ref="O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4" s="109">
        <v>0.375</v>
      </c>
      <c r="Q14" s="109">
        <v>6.25E-2</v>
      </c>
      <c r="R14" s="108">
        <v>1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 t="s">
        <v>994</v>
      </c>
      <c r="W14" s="108" t="s">
        <v>995</v>
      </c>
      <c r="X14" s="107" t="s">
        <v>375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73</v>
      </c>
      <c r="AQ14" s="108">
        <f>BS_CONTROLE[[#This Row],[KM - Inicio]]</f>
        <v>73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849</v>
      </c>
      <c r="E15" s="239"/>
      <c r="F15" s="190" t="s">
        <v>729</v>
      </c>
      <c r="G15" s="146" t="str">
        <f>IF(D15="","*",VLOOKUP(F15,BS_ATIVIDADE[],3,FALSE))</f>
        <v>SOLDA</v>
      </c>
      <c r="H15" s="154" t="s">
        <v>547</v>
      </c>
      <c r="I15" s="154" t="s">
        <v>547</v>
      </c>
      <c r="J15" s="109" t="s">
        <v>547</v>
      </c>
      <c r="K15" s="108">
        <v>73</v>
      </c>
      <c r="L15" s="108">
        <v>304.60000000000002</v>
      </c>
      <c r="M15" s="108" t="s">
        <v>547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130" t="str" cm="1">
        <f t="array" ref="O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5" s="109">
        <v>0.375</v>
      </c>
      <c r="Q15" s="109">
        <v>6.25E-2</v>
      </c>
      <c r="R15" s="108">
        <v>1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 t="s">
        <v>989</v>
      </c>
      <c r="W15" s="108" t="s">
        <v>996</v>
      </c>
      <c r="X15" s="107" t="s">
        <v>375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73</v>
      </c>
      <c r="AQ15" s="108">
        <f>BS_CONTROLE[[#This Row],[KM - Inicio]]</f>
        <v>73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750</v>
      </c>
      <c r="E16" s="239"/>
      <c r="F16" s="190" t="s">
        <v>652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9" t="s">
        <v>41</v>
      </c>
      <c r="K16" s="108">
        <v>73</v>
      </c>
      <c r="L16" s="108">
        <v>293.3</v>
      </c>
      <c r="M16" s="108">
        <v>291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130" t="str" cm="1">
        <f t="array" ref="O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6" s="109">
        <v>0.35416666666666669</v>
      </c>
      <c r="Q16" s="109">
        <v>8.3333333333333329E-2</v>
      </c>
      <c r="R16" s="108">
        <v>510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8" t="s">
        <v>983</v>
      </c>
      <c r="W16" s="108" t="s">
        <v>984</v>
      </c>
      <c r="X16" s="107" t="s">
        <v>375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>
        <f>IF(BS_CONTROLE[[#This Row],[Entre - Estações]]=0, "-", BS_CONTROLE[[#This Row],[Entre - Estações]])</f>
        <v>291</v>
      </c>
      <c r="AN16" s="108" t="str">
        <f>IF(BS_CONTROLE[[#This Row],[SB]]=0, "-", BS_CONTROLE[[#This Row],[SB]])</f>
        <v>-</v>
      </c>
      <c r="AO16" s="108" t="str">
        <f>IF(BS_CONTROLE[[#This Row],[SUB]]=0, "-", BS_CONTROLE[[#This Row],[SUB]])</f>
        <v>ZDP</v>
      </c>
      <c r="AP16" s="108">
        <f>BS_CONTROLE[[#This Row],[KM - Inicio]]</f>
        <v>73</v>
      </c>
      <c r="AQ16" s="108">
        <f>BS_CONTROLE[[#This Row],[KM - Inicio]]</f>
        <v>73</v>
      </c>
      <c r="AR16" s="111"/>
      <c r="AS16" s="111"/>
      <c r="AT16" s="111"/>
      <c r="AU16" s="139"/>
      <c r="AV16" s="139"/>
      <c r="AW16" s="14"/>
      <c r="AX16" s="14"/>
      <c r="AY16" s="186">
        <f t="shared" si="7"/>
        <v>0</v>
      </c>
      <c r="AZ16" s="157"/>
      <c r="BA16" s="112"/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4"/>
      <c r="BG16" s="16"/>
      <c r="BH16" s="17"/>
      <c r="BI16" s="17"/>
      <c r="BJ16" s="17"/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753</v>
      </c>
      <c r="E17" s="239"/>
      <c r="F17" s="190" t="s">
        <v>652</v>
      </c>
      <c r="G17" s="146" t="str">
        <f>IF(D17="","*",VLOOKUP(F17,BS_ATIVIDADE[],3,FALSE))</f>
        <v>MECANIZAÇÃO - SOCADORA</v>
      </c>
      <c r="H17" s="154" t="s">
        <v>985</v>
      </c>
      <c r="I17" s="154" t="s">
        <v>985</v>
      </c>
      <c r="J17" s="109" t="s">
        <v>986</v>
      </c>
      <c r="K17" s="108">
        <v>73</v>
      </c>
      <c r="L17" s="108">
        <v>156.9</v>
      </c>
      <c r="M17" s="108">
        <v>152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130" t="str" cm="1">
        <f t="array" ref="O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7" s="109">
        <v>0.35416666666666669</v>
      </c>
      <c r="Q17" s="109">
        <v>8.3333333333333329E-2</v>
      </c>
      <c r="R17" s="108">
        <v>1000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8" t="s">
        <v>983</v>
      </c>
      <c r="W17" s="108" t="s">
        <v>984</v>
      </c>
      <c r="X17" s="107" t="s">
        <v>375</v>
      </c>
      <c r="Y17" s="132"/>
      <c r="Z17" s="107"/>
      <c r="AA17" s="108">
        <v>1</v>
      </c>
      <c r="AB17" s="106" t="s">
        <v>366</v>
      </c>
      <c r="AC17" s="106" t="s">
        <v>360</v>
      </c>
      <c r="AD17" s="110">
        <v>0.3125</v>
      </c>
      <c r="AE17" s="108">
        <v>6234</v>
      </c>
      <c r="AF17" s="108">
        <v>6238</v>
      </c>
      <c r="AG17" s="108" t="s">
        <v>547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>
        <f>IF(BS_CONTROLE[[#This Row],[Entre - Estações]]=0, "-", BS_CONTROLE[[#This Row],[Entre - Estações]])</f>
        <v>152</v>
      </c>
      <c r="AN17" s="108" t="str">
        <f>IF(BS_CONTROLE[[#This Row],[SB]]=0, "-", BS_CONTROLE[[#This Row],[SB]])</f>
        <v>-</v>
      </c>
      <c r="AO17" s="108" t="str">
        <f>IF(BS_CONTROLE[[#This Row],[SUB]]=0, "-", BS_CONTROLE[[#This Row],[SUB]])</f>
        <v>ZPN</v>
      </c>
      <c r="AP17" s="108">
        <f>BS_CONTROLE[[#This Row],[KM - Inicio]]</f>
        <v>73</v>
      </c>
      <c r="AQ17" s="108">
        <f>BS_CONTROLE[[#This Row],[KM - Inicio]]</f>
        <v>73</v>
      </c>
      <c r="AR17" s="111"/>
      <c r="AS17" s="111"/>
      <c r="AT17" s="111"/>
      <c r="AU17" s="139"/>
      <c r="AV17" s="139"/>
      <c r="AW17" s="14"/>
      <c r="AX17" s="14"/>
      <c r="AY17" s="186">
        <f t="shared" si="7"/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4"/>
      <c r="BG17" s="16"/>
      <c r="BH17" s="17"/>
      <c r="BI17" s="17"/>
      <c r="BJ17" s="17"/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769</v>
      </c>
      <c r="E18" s="239"/>
      <c r="F18" s="190" t="s">
        <v>561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9" t="s">
        <v>267</v>
      </c>
      <c r="K18" s="108">
        <v>73</v>
      </c>
      <c r="L18" s="108">
        <v>90</v>
      </c>
      <c r="M18" s="108" t="s">
        <v>547</v>
      </c>
      <c r="N18" s="108" t="s">
        <v>997</v>
      </c>
      <c r="O18" s="108" t="s">
        <v>998</v>
      </c>
      <c r="P18" s="109">
        <v>0.375</v>
      </c>
      <c r="Q18" s="109">
        <v>4.1666666666666664E-2</v>
      </c>
      <c r="R18" s="108">
        <v>1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8" t="s">
        <v>999</v>
      </c>
      <c r="W18" s="108" t="s">
        <v>987</v>
      </c>
      <c r="X18" s="107" t="s">
        <v>375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-</v>
      </c>
      <c r="AN18" s="108" t="str">
        <f>IF(BS_CONTROLE[[#This Row],[SB]]=0, "-", BS_CONTROLE[[#This Row],[SB]])</f>
        <v>ZCZ-ZRU</v>
      </c>
      <c r="AO18" s="108" t="str">
        <f>IF(BS_CONTROLE[[#This Row],[SUB]]=0, "-", BS_CONTROLE[[#This Row],[SUB]])</f>
        <v>ZRU</v>
      </c>
      <c r="AP18" s="108">
        <f>BS_CONTROLE[[#This Row],[KM - Inicio]]</f>
        <v>73</v>
      </c>
      <c r="AQ18" s="108">
        <f>BS_CONTROLE[[#This Row],[KM - Inicio]]</f>
        <v>73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867</v>
      </c>
      <c r="E19" s="165">
        <v>148</v>
      </c>
      <c r="F19" s="129" t="s">
        <v>729</v>
      </c>
      <c r="G19" s="146" t="str">
        <f>IF(D19="","*",VLOOKUP(F19,BS_ATIVIDADE[],3,FALSE))</f>
        <v>SOLDA</v>
      </c>
      <c r="H19" s="154" t="s">
        <v>547</v>
      </c>
      <c r="I19" s="154" t="s">
        <v>547</v>
      </c>
      <c r="J19" s="109" t="s">
        <v>547</v>
      </c>
      <c r="K19" s="108">
        <v>73</v>
      </c>
      <c r="L19" s="108">
        <v>96</v>
      </c>
      <c r="M19" s="108" t="s">
        <v>547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130" t="str" cm="1">
        <f t="array" ref="O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19" s="109">
        <v>0.375</v>
      </c>
      <c r="Q19" s="109">
        <v>6.25E-2</v>
      </c>
      <c r="R19" s="108">
        <v>1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8" t="s">
        <v>989</v>
      </c>
      <c r="W19" s="108" t="s">
        <v>995</v>
      </c>
      <c r="X19" s="107" t="s">
        <v>375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-</v>
      </c>
      <c r="AN19" s="108" t="str">
        <f>IF(BS_CONTROLE[[#This Row],[SB]]=0, "-", BS_CONTROLE[[#This Row],[SB]])</f>
        <v>-</v>
      </c>
      <c r="AO19" s="108" t="str">
        <f>IF(BS_CONTROLE[[#This Row],[SUB]]=0, "-", BS_CONTROLE[[#This Row],[SUB]])</f>
        <v>-</v>
      </c>
      <c r="AP19" s="108">
        <f>BS_CONTROLE[[#This Row],[KM - Inicio]]</f>
        <v>73</v>
      </c>
      <c r="AQ19" s="108">
        <f>BS_CONTROLE[[#This Row],[KM - Inicio]]</f>
        <v>73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4"/>
      <c r="BG19" s="16"/>
      <c r="BH19" s="17"/>
      <c r="BI19" s="17"/>
      <c r="BJ19" s="17"/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849</v>
      </c>
      <c r="E20" s="239"/>
      <c r="F20" s="190" t="s">
        <v>729</v>
      </c>
      <c r="G20" s="146" t="str">
        <f>IF(D20="","*",VLOOKUP(F20,BS_ATIVIDADE[],3,FALSE))</f>
        <v>SOLDA</v>
      </c>
      <c r="H20" s="154" t="s">
        <v>547</v>
      </c>
      <c r="I20" s="154" t="s">
        <v>547</v>
      </c>
      <c r="J20" s="109" t="s">
        <v>547</v>
      </c>
      <c r="K20" s="108">
        <v>73</v>
      </c>
      <c r="L20" s="108">
        <v>93.35</v>
      </c>
      <c r="M20" s="108" t="s">
        <v>547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130" t="str" cm="1">
        <f t="array" ref="O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20" s="109">
        <v>0.375</v>
      </c>
      <c r="Q20" s="109">
        <v>6.25E-2</v>
      </c>
      <c r="R20" s="108">
        <v>1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8" t="s">
        <v>989</v>
      </c>
      <c r="W20" s="108" t="s">
        <v>995</v>
      </c>
      <c r="X20" s="107" t="s">
        <v>375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-</v>
      </c>
      <c r="AN20" s="108" t="str">
        <f>IF(BS_CONTROLE[[#This Row],[SB]]=0, "-", BS_CONTROLE[[#This Row],[SB]])</f>
        <v>-</v>
      </c>
      <c r="AO20" s="108" t="str">
        <f>IF(BS_CONTROLE[[#This Row],[SUB]]=0, "-", BS_CONTROLE[[#This Row],[SUB]])</f>
        <v>-</v>
      </c>
      <c r="AP20" s="108">
        <f>BS_CONTROLE[[#This Row],[KM - Inicio]]</f>
        <v>73</v>
      </c>
      <c r="AQ20" s="108">
        <f>BS_CONTROLE[[#This Row],[KM - Inicio]]</f>
        <v>73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791</v>
      </c>
      <c r="E21" s="189">
        <v>321</v>
      </c>
      <c r="F21" s="129" t="s">
        <v>722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54" t="s">
        <v>118</v>
      </c>
      <c r="K21" s="108">
        <v>73</v>
      </c>
      <c r="L21" s="108">
        <v>37</v>
      </c>
      <c r="M21" s="108">
        <v>35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130" t="str" cm="1">
        <f t="array" ref="O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21" s="109">
        <v>0.375</v>
      </c>
      <c r="Q21" s="109">
        <v>0.125</v>
      </c>
      <c r="R21" s="108">
        <v>20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8" t="s">
        <v>1000</v>
      </c>
      <c r="W21" s="108" t="s">
        <v>1001</v>
      </c>
      <c r="X21" s="107" t="s">
        <v>375</v>
      </c>
      <c r="Y21" s="132"/>
      <c r="Z21" s="107"/>
      <c r="AA21" s="191" t="s">
        <v>1002</v>
      </c>
      <c r="AB21" s="240" t="s">
        <v>372</v>
      </c>
      <c r="AC21" s="240" t="s">
        <v>373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>
        <f>IF(BS_CONTROLE[[#This Row],[Entre - Estações]]=0, "-", BS_CONTROLE[[#This Row],[Entre - Estações]])</f>
        <v>35</v>
      </c>
      <c r="AN21" s="108" t="str">
        <f>IF(BS_CONTROLE[[#This Row],[SB]]=0, "-", BS_CONTROLE[[#This Row],[SB]])</f>
        <v>-</v>
      </c>
      <c r="AO21" s="108" t="str">
        <f>IF(BS_CONTROLE[[#This Row],[SUB]]=0, "-", BS_CONTROLE[[#This Row],[SUB]])</f>
        <v>ZTO</v>
      </c>
      <c r="AP21" s="108">
        <f>BS_CONTROLE[[#This Row],[KM - Inicio]]</f>
        <v>73</v>
      </c>
      <c r="AQ21" s="108">
        <f>BS_CONTROLE[[#This Row],[KM - Inicio]]</f>
        <v>73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4"/>
      <c r="BG21" s="16"/>
      <c r="BH21" s="17">
        <v>0</v>
      </c>
      <c r="BI21" s="17"/>
      <c r="BJ21" s="17" t="s">
        <v>992</v>
      </c>
      <c r="BK21" s="17" t="s">
        <v>992</v>
      </c>
      <c r="BL21" s="16"/>
      <c r="BM21" s="133" t="s">
        <v>394</v>
      </c>
      <c r="BN21" s="133" t="s">
        <v>423</v>
      </c>
      <c r="BO21" s="133" t="s">
        <v>484</v>
      </c>
      <c r="BP21" s="17" t="s">
        <v>992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805</v>
      </c>
      <c r="E22" s="165">
        <v>148</v>
      </c>
      <c r="F22" s="129" t="s">
        <v>729</v>
      </c>
      <c r="G22" s="146" t="str">
        <f>IF(D22="","*",VLOOKUP(F22,BS_ATIVIDADE[],3,FALSE))</f>
        <v>SOLDA</v>
      </c>
      <c r="H22" s="154" t="s">
        <v>547</v>
      </c>
      <c r="I22" s="154" t="s">
        <v>547</v>
      </c>
      <c r="J22" s="109" t="s">
        <v>547</v>
      </c>
      <c r="K22" s="108">
        <v>73</v>
      </c>
      <c r="L22" s="108">
        <v>22.7</v>
      </c>
      <c r="M22" s="108" t="s">
        <v>547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2" s="130" t="str" cm="1">
        <f t="array" ref="O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P22" s="109">
        <v>0.375</v>
      </c>
      <c r="Q22" s="109">
        <v>6.25E-2</v>
      </c>
      <c r="R22" s="108">
        <v>1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8" t="s">
        <v>1003</v>
      </c>
      <c r="W22" s="108" t="s">
        <v>995</v>
      </c>
      <c r="X22" s="107" t="s">
        <v>375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-</v>
      </c>
      <c r="AN22" s="108" t="str">
        <f>IF(BS_CONTROLE[[#This Row],[SB]]=0, "-", BS_CONTROLE[[#This Row],[SB]])</f>
        <v>-</v>
      </c>
      <c r="AO22" s="108" t="str">
        <f>IF(BS_CONTROLE[[#This Row],[SUB]]=0, "-", BS_CONTROLE[[#This Row],[SUB]])</f>
        <v>-</v>
      </c>
      <c r="AP22" s="108">
        <f>BS_CONTROLE[[#This Row],[KM - Inicio]]</f>
        <v>73</v>
      </c>
      <c r="AQ22" s="108">
        <f>BS_CONTROLE[[#This Row],[KM - Inicio]]</f>
        <v>73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4"/>
      <c r="BG22" s="16"/>
      <c r="BH22" s="17"/>
      <c r="BI22" s="17"/>
      <c r="BJ22" s="17"/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787</v>
      </c>
      <c r="E23" s="165">
        <v>321</v>
      </c>
      <c r="F23" s="129" t="s">
        <v>710</v>
      </c>
      <c r="G23" s="146" t="str">
        <f>IF(D23="","*",VLOOKUP(F23,BS_ATIVIDADE[],3,FALSE))</f>
        <v>DORMENTE - DESCARGA</v>
      </c>
      <c r="H23" s="154" t="s">
        <v>1004</v>
      </c>
      <c r="I23" s="154" t="s">
        <v>1004</v>
      </c>
      <c r="J23" s="154" t="s">
        <v>1004</v>
      </c>
      <c r="K23" s="108">
        <v>73</v>
      </c>
      <c r="L23" s="108">
        <v>18</v>
      </c>
      <c r="M23" s="108">
        <v>13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8" t="s">
        <v>1005</v>
      </c>
      <c r="P23" s="109">
        <v>0.375</v>
      </c>
      <c r="Q23" s="109">
        <v>0.125</v>
      </c>
      <c r="R23" s="108">
        <v>1300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8" t="s">
        <v>1006</v>
      </c>
      <c r="W23" s="108" t="s">
        <v>1007</v>
      </c>
      <c r="X23" s="107" t="s">
        <v>375</v>
      </c>
      <c r="Y23" s="132"/>
      <c r="Z23" s="107"/>
      <c r="AA23" s="108" t="s">
        <v>1008</v>
      </c>
      <c r="AB23" s="106" t="s">
        <v>377</v>
      </c>
      <c r="AC23" s="106" t="s">
        <v>373</v>
      </c>
      <c r="AD23" s="110">
        <v>0.29166666666666669</v>
      </c>
      <c r="AE23" s="108">
        <v>769</v>
      </c>
      <c r="AF23" s="110" t="s">
        <v>1009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>
        <f>IF(BS_CONTROLE[[#This Row],[Entre - Estações]]=0, "-", BS_CONTROLE[[#This Row],[Entre - Estações]])</f>
        <v>13</v>
      </c>
      <c r="AN23" s="108" t="str">
        <f>IF(BS_CONTROLE[[#This Row],[SB]]=0, "-", BS_CONTROLE[[#This Row],[SB]])</f>
        <v>-</v>
      </c>
      <c r="AO23" s="108" t="str">
        <f>IF(BS_CONTROLE[[#This Row],[SUB]]=0, "-", BS_CONTROLE[[#This Row],[SUB]])</f>
        <v>ZAR2</v>
      </c>
      <c r="AP23" s="108">
        <f>BS_CONTROLE[[#This Row],[KM - Inicio]]</f>
        <v>73</v>
      </c>
      <c r="AQ23" s="108">
        <f>BS_CONTROLE[[#This Row],[KM - Inicio]]</f>
        <v>73</v>
      </c>
      <c r="AR23" s="111"/>
      <c r="AS23" s="111"/>
      <c r="AT23" s="111"/>
      <c r="AU23" s="139"/>
      <c r="AV23" s="139"/>
      <c r="AW23" s="14"/>
      <c r="AX23" s="14"/>
      <c r="AY23" s="186">
        <f t="shared" si="7"/>
        <v>0</v>
      </c>
      <c r="AZ23" s="157"/>
      <c r="BA23" s="112"/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4"/>
      <c r="BG23" s="16"/>
      <c r="BH23" s="17">
        <v>0</v>
      </c>
      <c r="BI23" s="17"/>
      <c r="BJ23" s="17" t="s">
        <v>992</v>
      </c>
      <c r="BK23" s="17" t="s">
        <v>992</v>
      </c>
      <c r="BL23" s="16"/>
      <c r="BM23" s="133" t="s">
        <v>394</v>
      </c>
      <c r="BN23" s="133" t="s">
        <v>423</v>
      </c>
      <c r="BO23" s="133" t="s">
        <v>484</v>
      </c>
      <c r="BP23" s="17" t="s">
        <v>992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743</v>
      </c>
      <c r="E24" s="165">
        <v>421</v>
      </c>
      <c r="F24" s="129" t="s">
        <v>652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9" t="s">
        <v>323</v>
      </c>
      <c r="K24" s="108">
        <v>70</v>
      </c>
      <c r="L24" s="108">
        <v>131.9</v>
      </c>
      <c r="M24" s="108">
        <v>1312</v>
      </c>
      <c r="N24" s="108" t="s">
        <v>1010</v>
      </c>
      <c r="O24" s="108" t="s">
        <v>1011</v>
      </c>
      <c r="P24" s="109">
        <v>0.375</v>
      </c>
      <c r="Q24" s="109">
        <v>8.3333333333333329E-2</v>
      </c>
      <c r="R24" s="108">
        <v>700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8" t="s">
        <v>1012</v>
      </c>
      <c r="W24" s="108" t="s">
        <v>984</v>
      </c>
      <c r="X24" s="107" t="s">
        <v>375</v>
      </c>
      <c r="Y24" s="132"/>
      <c r="Z24" s="107"/>
      <c r="AA24" s="108">
        <v>1</v>
      </c>
      <c r="AB24" s="106" t="s">
        <v>366</v>
      </c>
      <c r="AC24" s="106" t="s">
        <v>360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>
        <f>IF(BS_CONTROLE[[#This Row],[Entre - Estações]]=0, "-", BS_CONTROLE[[#This Row],[Entre - Estações]])</f>
        <v>1312</v>
      </c>
      <c r="AN24" s="108" t="str">
        <f>IF(BS_CONTROLE[[#This Row],[SB]]=0, "-", BS_CONTROLE[[#This Row],[SB]])</f>
        <v>ZQX-ZRQ</v>
      </c>
      <c r="AO24" s="108" t="str">
        <f>IF(BS_CONTROLE[[#This Row],[SUB]]=0, "-", BS_CONTROLE[[#This Row],[SUB]])</f>
        <v>ZIQ</v>
      </c>
      <c r="AP24" s="108">
        <f>BS_CONTROLE[[#This Row],[KM - Inicio]]</f>
        <v>70</v>
      </c>
      <c r="AQ24" s="108">
        <f>BS_CONTROLE[[#This Row],[KM - Inicio]]</f>
        <v>70</v>
      </c>
      <c r="AR24" s="111">
        <v>0</v>
      </c>
      <c r="AS24" s="111">
        <v>0</v>
      </c>
      <c r="AT24" s="111">
        <v>0</v>
      </c>
      <c r="AU24" s="139"/>
      <c r="AV24" s="139"/>
      <c r="AW24" s="14"/>
      <c r="AX24" s="14"/>
      <c r="AY24" s="186">
        <f t="shared" si="7"/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/>
      </c>
      <c r="B28" s="105"/>
      <c r="C28" s="138" t="str">
        <f>IF(BS_CONTROLE[[#This Row],[DATA]]="","",WEEKNUM(BS_CONTROLE[[#This Row],[DATA]]))</f>
        <v/>
      </c>
      <c r="D28" s="107"/>
      <c r="E28" s="138" t="str">
        <f>IF(BS_CONTROLE[[#This Row],[DATA]]="","",WEEKNUM(BS_CONTROLE[[#This Row],[DATA]]))</f>
        <v/>
      </c>
      <c r="F28" s="129"/>
      <c r="G28" s="146" t="str">
        <f>IF(D28="","*",VLOOKUP(F28,BS_ATIVIDADE[],3,FALSE))</f>
        <v>*</v>
      </c>
      <c r="H28" s="109"/>
      <c r="I28" s="109"/>
      <c r="J28" s="108"/>
      <c r="K28" s="108"/>
      <c r="L28" s="108"/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9"/>
      <c r="P28" s="109"/>
      <c r="Q28" s="108"/>
      <c r="R28" s="10">
        <f>IFERROR(_xlfn.XLOOKUP(F28, BS_ATIVIDADE[ATIVIDADE],BS_ATIVIDADE[UNIDADE] ), "*")</f>
        <v>0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8"/>
      <c r="W28" s="155"/>
      <c r="X28" s="107"/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8" t="str">
        <f>IF(BS_CONTROLE[[#This Row],[Entre - Estações]]=0, "-", BS_CONTROLE[[#This Row],[Entre - Estações]])</f>
        <v>-</v>
      </c>
      <c r="AN28" s="108" t="str">
        <f>IF(BS_CONTROLE[[#This Row],[SB]]=0, "-", BS_CONTROLE[[#This Row],[SB]])</f>
        <v>-</v>
      </c>
      <c r="AO28" s="108" t="str">
        <f>IF(BS_CONTROLE[[#This Row],[SUB]]=0, "-", BS_CONTROLE[[#This Row],[SUB]])</f>
        <v>-</v>
      </c>
      <c r="AP28" s="108">
        <f>BS_CONTROLE[[#This Row],[KM - Inicio]]</f>
        <v>0</v>
      </c>
      <c r="AQ28" s="108">
        <f>BS_CONTROLE[[#This Row],[KM - Inicio]]</f>
        <v>0</v>
      </c>
      <c r="AR28" s="111"/>
      <c r="AS28" s="111"/>
      <c r="AT28" s="111"/>
      <c r="AU28" s="139"/>
      <c r="AV28" s="139"/>
      <c r="AW28" s="14"/>
      <c r="AX28" s="14"/>
      <c r="AY28" s="186" t="str">
        <f t="shared" si="7"/>
        <v>*</v>
      </c>
      <c r="AZ28" s="157"/>
      <c r="BA28" s="112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38" t="str">
        <f>IF(BS_CONTROLE[[#This Row],[DATA]]="","",WEEKNUM(BS_CONTROLE[[#This Row],[DATA]]))</f>
        <v/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" name="Range1_1_6_5_1_1"/>
    <protectedRange sqref="AD17:AE20" name="Range1_1_7_35_1_3_1_1"/>
    <protectedRange sqref="AF17:AF20" name="Range1_1_8_28_3_1_1"/>
    <protectedRange sqref="AA17:AC20 AB13:AC15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1000">
    <cfRule type="cellIs" dxfId="167" priority="54090" operator="equal">
      <formula>"OPORTUNIDADE"</formula>
    </cfRule>
  </conditionalFormatting>
  <conditionalFormatting sqref="Y6:Z7 Y25:Z1000">
    <cfRule type="cellIs" dxfId="166" priority="11676" operator="equal">
      <formula>"NÃO"</formula>
    </cfRule>
    <cfRule type="cellIs" dxfId="165" priority="11677" operator="equal">
      <formula>"SIM"</formula>
    </cfRule>
  </conditionalFormatting>
  <conditionalFormatting sqref="AZ6:AZ1000">
    <cfRule type="expression" dxfId="164" priority="54132">
      <formula>#REF!=1</formula>
    </cfRule>
  </conditionalFormatting>
  <conditionalFormatting sqref="U6:U1000 AY6:AY1000 BE6:BE1000">
    <cfRule type="cellIs" dxfId="163" priority="54116" operator="equal">
      <formula>"ERRO"</formula>
    </cfRule>
  </conditionalFormatting>
  <conditionalFormatting sqref="BQ6:BQ1000">
    <cfRule type="cellIs" dxfId="162" priority="54111" operator="equal">
      <formula>"Produção e Intervalo"</formula>
    </cfRule>
    <cfRule type="cellIs" dxfId="161" priority="54112" operator="equal">
      <formula>"Aderente"</formula>
    </cfRule>
    <cfRule type="cellIs" dxfId="160" priority="54113" operator="equal">
      <formula>"Intervalo"</formula>
    </cfRule>
    <cfRule type="cellIs" dxfId="159" priority="54114" operator="equal">
      <formula>"Produção"</formula>
    </cfRule>
    <cfRule type="cellIs" dxfId="158" priority="54115" operator="equal">
      <formula>"ERRO"</formula>
    </cfRule>
  </conditionalFormatting>
  <conditionalFormatting sqref="BR6:BS1000">
    <cfRule type="cellIs" dxfId="157" priority="54093" operator="equal">
      <formula>"*"</formula>
    </cfRule>
    <cfRule type="cellIs" dxfId="156" priority="54094" operator="greaterThanOrEqual">
      <formula>1</formula>
    </cfRule>
    <cfRule type="cellIs" dxfId="155" priority="54095" operator="lessThan">
      <formula>1</formula>
    </cfRule>
  </conditionalFormatting>
  <conditionalFormatting sqref="BH6:BH1000">
    <cfRule type="iconSet" priority="60945">
      <iconSet showValue="0">
        <cfvo type="percent" val="0"/>
        <cfvo type="num" val="1"/>
        <cfvo type="num" val="1" gte="0"/>
      </iconSet>
    </cfRule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51">
      <iconSet showValue="0">
        <cfvo type="percent" val="0"/>
        <cfvo type="num" val="1"/>
        <cfvo type="num" val="1" gte="0"/>
      </iconSet>
    </cfRule>
  </conditionalFormatting>
  <conditionalFormatting sqref="BP6:BP12 BP22 BP24:BP1000 BP14:BP20">
    <cfRule type="iconSet" priority="60953">
      <iconSet showValue="0">
        <cfvo type="percent" val="0"/>
        <cfvo type="num" val="1"/>
        <cfvo type="num" val="1" gte="0"/>
      </iconSet>
    </cfRule>
  </conditionalFormatting>
  <conditionalFormatting sqref="BK6:BK12 BK24:BK1000 BK22 BK14:BK20">
    <cfRule type="iconSet" priority="60955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4" priority="9" operator="equal">
      <formula>"OPORTUNIDADE"</formula>
    </cfRule>
  </conditionalFormatting>
  <conditionalFormatting sqref="Y8:Z24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1013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1014</v>
      </c>
      <c r="C4" s="166" t="s">
        <v>1015</v>
      </c>
      <c r="D4" s="166" t="s">
        <v>1016</v>
      </c>
      <c r="E4" s="166" t="s">
        <v>1017</v>
      </c>
      <c r="F4" s="166" t="s">
        <v>4</v>
      </c>
      <c r="G4" s="166" t="s">
        <v>1018</v>
      </c>
    </row>
    <row r="5" spans="2:7">
      <c r="B5" s="167" t="s">
        <v>1019</v>
      </c>
      <c r="C5" s="167">
        <v>257068</v>
      </c>
      <c r="D5" s="167" t="s">
        <v>1020</v>
      </c>
      <c r="E5" s="167" t="s">
        <v>1021</v>
      </c>
      <c r="F5" s="167" t="s">
        <v>1021</v>
      </c>
      <c r="G5" s="168">
        <v>46296</v>
      </c>
    </row>
    <row r="6" spans="2:7">
      <c r="B6" s="167" t="s">
        <v>1022</v>
      </c>
      <c r="C6" s="167" t="s">
        <v>547</v>
      </c>
      <c r="D6" s="167" t="s">
        <v>547</v>
      </c>
      <c r="E6" s="167" t="s">
        <v>547</v>
      </c>
      <c r="F6" s="167" t="s">
        <v>1023</v>
      </c>
      <c r="G6" s="168" t="s">
        <v>547</v>
      </c>
    </row>
    <row r="7" spans="2:7">
      <c r="B7" s="167" t="s">
        <v>1024</v>
      </c>
      <c r="C7" s="167">
        <v>257472</v>
      </c>
      <c r="D7" s="167" t="s">
        <v>1025</v>
      </c>
      <c r="E7" s="167" t="s">
        <v>1026</v>
      </c>
      <c r="F7" s="167" t="s">
        <v>1026</v>
      </c>
      <c r="G7" s="168">
        <v>45992</v>
      </c>
    </row>
    <row r="8" spans="2:7">
      <c r="B8" s="167" t="s">
        <v>1027</v>
      </c>
      <c r="C8" s="167">
        <v>260307</v>
      </c>
      <c r="D8" s="167" t="s">
        <v>1028</v>
      </c>
      <c r="E8" s="167" t="s">
        <v>1029</v>
      </c>
      <c r="F8" s="167" t="s">
        <v>1026</v>
      </c>
      <c r="G8" s="168">
        <v>46082</v>
      </c>
    </row>
    <row r="9" spans="2:7">
      <c r="B9" s="167" t="s">
        <v>1030</v>
      </c>
      <c r="C9" s="167">
        <v>333033</v>
      </c>
      <c r="D9" s="167" t="s">
        <v>1031</v>
      </c>
      <c r="E9" s="167" t="s">
        <v>1023</v>
      </c>
      <c r="F9" s="167" t="s">
        <v>1032</v>
      </c>
      <c r="G9" s="167" t="s">
        <v>547</v>
      </c>
    </row>
    <row r="10" spans="2:7">
      <c r="B10" s="167" t="s">
        <v>1033</v>
      </c>
      <c r="C10" s="167"/>
      <c r="D10" s="167"/>
      <c r="E10" s="167" t="s">
        <v>1023</v>
      </c>
      <c r="F10" s="167" t="s">
        <v>1032</v>
      </c>
      <c r="G10" s="167" t="s">
        <v>547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1034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640</v>
      </c>
      <c r="D3" s="169" t="s">
        <v>1035</v>
      </c>
      <c r="E3" s="169" t="s">
        <v>1036</v>
      </c>
      <c r="F3" s="169" t="s">
        <v>1037</v>
      </c>
      <c r="G3" s="169" t="s">
        <v>1038</v>
      </c>
      <c r="H3" s="169" t="s">
        <v>1039</v>
      </c>
    </row>
    <row r="4" spans="3:8" ht="15" customHeight="1">
      <c r="C4" s="170" t="s">
        <v>988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774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772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980</v>
      </c>
      <c r="Q1" s="230"/>
      <c r="R1" s="114"/>
      <c r="S1" s="87"/>
      <c r="T1" s="89"/>
      <c r="U1" s="231" t="s">
        <v>1040</v>
      </c>
      <c r="V1" s="231"/>
      <c r="W1" s="231"/>
    </row>
    <row r="2" spans="1:23" ht="15" customHeight="1">
      <c r="A2" s="90" t="s">
        <v>1041</v>
      </c>
      <c r="B2" s="90" t="s">
        <v>1042</v>
      </c>
      <c r="C2" s="90" t="s">
        <v>365</v>
      </c>
      <c r="D2" s="91" t="s">
        <v>932</v>
      </c>
      <c r="E2" s="91" t="s">
        <v>4</v>
      </c>
      <c r="F2" s="91" t="s">
        <v>1043</v>
      </c>
      <c r="G2" s="91" t="s">
        <v>426</v>
      </c>
      <c r="H2" s="91" t="s">
        <v>921</v>
      </c>
      <c r="I2" s="91" t="s">
        <v>923</v>
      </c>
      <c r="J2" s="91" t="s">
        <v>924</v>
      </c>
      <c r="K2" s="91" t="s">
        <v>927</v>
      </c>
      <c r="L2" s="91" t="s">
        <v>5</v>
      </c>
      <c r="M2" s="127" t="s">
        <v>1</v>
      </c>
      <c r="N2" s="115" t="s">
        <v>925</v>
      </c>
      <c r="O2" s="115" t="s">
        <v>926</v>
      </c>
      <c r="P2" s="92" t="s">
        <v>928</v>
      </c>
      <c r="Q2" s="92" t="s">
        <v>929</v>
      </c>
      <c r="R2" s="115" t="s">
        <v>930</v>
      </c>
      <c r="S2" s="93" t="s">
        <v>1044</v>
      </c>
      <c r="T2" s="94" t="s">
        <v>935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-</v>
      </c>
      <c r="E5" s="142" t="str">
        <f>IF(SP_NORTE!T8="","*",SP_NORTE!T8)</f>
        <v>-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>
        <f>IF(SP_NORTE!M8="","*",SP_NORTE!M8)</f>
        <v>291</v>
      </c>
      <c r="L5" s="142" t="str">
        <f>IF(SP_NORTE!N8="","*",SP_NORTE!N8)</f>
        <v>-</v>
      </c>
      <c r="M5" s="143" t="str">
        <f>IF(SP_NORTE!J8="","*",SP_NORTE!J8)</f>
        <v>ZDP</v>
      </c>
      <c r="N5" s="148">
        <f>IF(SP_NORTE!K8="","*",SP_NORTE!K8)</f>
        <v>73</v>
      </c>
      <c r="O5" s="148">
        <f>IF(SP_NORTE!L8="","*",SP_NORTE!L8)</f>
        <v>293.3</v>
      </c>
      <c r="P5" s="147" t="str">
        <f>IF(SP_NORTE!O8="","*",SP_NORTE!O8)</f>
        <v>-</v>
      </c>
      <c r="Q5" s="147">
        <f>IF(SP_NORTE!P8="","*",SP_NORTE!P8)</f>
        <v>0.35416666666666669</v>
      </c>
      <c r="R5" s="149" t="str">
        <f>IF(SP_NORTE!Q8="","*",CONCATENATE(SP_NORTE!Q8," ",SP_NORTE!R8))</f>
        <v>0,0833333333333333 510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-</v>
      </c>
      <c r="E6" s="142" t="str">
        <f>IF(SP_NORTE!T9="","*",SP_NORTE!T9)</f>
        <v>-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>
        <f>IF(SP_NORTE!M9="","*",SP_NORTE!M9)</f>
        <v>152</v>
      </c>
      <c r="L6" s="142" t="str">
        <f>IF(SP_NORTE!N9="","*",SP_NORTE!N9)</f>
        <v>-</v>
      </c>
      <c r="M6" s="143" t="str">
        <f>IF(SP_NORTE!J9="","*",SP_NORTE!J9)</f>
        <v>ZPN</v>
      </c>
      <c r="N6" s="148">
        <f>IF(SP_NORTE!K9="","*",SP_NORTE!K9)</f>
        <v>73</v>
      </c>
      <c r="O6" s="148">
        <f>IF(SP_NORTE!L9="","*",SP_NORTE!L9)</f>
        <v>156.9</v>
      </c>
      <c r="P6" s="147" t="str">
        <f>IF(SP_NORTE!O9="","*",SP_NORTE!O9)</f>
        <v>-</v>
      </c>
      <c r="Q6" s="147">
        <f>IF(SP_NORTE!P9="","*",SP_NORTE!P9)</f>
        <v>0.35416666666666669</v>
      </c>
      <c r="R6" s="149" t="str">
        <f>IF(SP_NORTE!Q9="","*",CONCATENATE(SP_NORTE!Q9," ",SP_NORTE!R9))</f>
        <v>0,0833333333333333 1000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>
        <f>IF(SP_NORTE!M10="","*",SP_NORTE!M10)</f>
        <v>131.19999999999999</v>
      </c>
      <c r="L7" s="142" t="str">
        <f>IF(SP_NORTE!N10="","*",SP_NORTE!N10)</f>
        <v>-</v>
      </c>
      <c r="M7" s="143" t="str">
        <f>IF(SP_NORTE!J10="","*",SP_NORTE!J10)</f>
        <v>ZIQ</v>
      </c>
      <c r="N7" s="148">
        <f>IF(SP_NORTE!K10="","*",SP_NORTE!K10)</f>
        <v>70</v>
      </c>
      <c r="O7" s="148">
        <f>IF(SP_NORTE!L10="","*",SP_NORTE!L10)</f>
        <v>131.9</v>
      </c>
      <c r="P7" s="147" t="str">
        <f>IF(SP_NORTE!O10="","*",SP_NORTE!O10)</f>
        <v>-</v>
      </c>
      <c r="Q7" s="147">
        <f>IF(SP_NORTE!P10="","*",SP_NORTE!P10)</f>
        <v>0.35416666666666669</v>
      </c>
      <c r="R7" s="149" t="str">
        <f>IF(SP_NORTE!Q10="","*",CONCATENATE(SP_NORTE!Q10," ",SP_NORTE!R10))</f>
        <v>0,0416666666666667 1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-</v>
      </c>
      <c r="E10" s="142" t="str">
        <f>IF(SP_NORTE!T13="","*",SP_NORTE!T13)</f>
        <v>-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>
        <f>IF(SP_NORTE!M13="","*",SP_NORTE!M13)</f>
        <v>375</v>
      </c>
      <c r="L10" s="142" t="str">
        <f>IF(SP_NORTE!N13="","*",SP_NORTE!N13)</f>
        <v>-</v>
      </c>
      <c r="M10" s="143" t="str">
        <f>IF(SP_NORTE!J13="","*",SP_NORTE!J13)</f>
        <v>ZJA2</v>
      </c>
      <c r="N10" s="148">
        <f>IF(SP_NORTE!K13="","*",SP_NORTE!K13)</f>
        <v>73</v>
      </c>
      <c r="O10" s="148">
        <f>IF(SP_NORTE!L13="","*",SP_NORTE!L13)</f>
        <v>379</v>
      </c>
      <c r="P10" s="147" t="str">
        <f>IF(SP_NORTE!O13="","*",SP_NORTE!O13)</f>
        <v>-</v>
      </c>
      <c r="Q10" s="147">
        <f>IF(SP_NORTE!P13="","*",SP_NORTE!P13)</f>
        <v>0.375</v>
      </c>
      <c r="R10" s="149" t="str">
        <f>IF(SP_NORTE!Q13="","*",CONCATENATE(SP_NORTE!Q13," ",SP_NORTE!R13))</f>
        <v>0,0833333333333333 700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-</v>
      </c>
      <c r="N11" s="148">
        <f>IF(SP_NORTE!K14="","*",SP_NORTE!K14)</f>
        <v>73</v>
      </c>
      <c r="O11" s="148">
        <f>IF(SP_NORTE!L14="","*",SP_NORTE!L14)</f>
        <v>336.5</v>
      </c>
      <c r="P11" s="147" t="str">
        <f>IF(SP_NORTE!O14="","*",SP_NORTE!O14)</f>
        <v>-</v>
      </c>
      <c r="Q11" s="147">
        <f>IF(SP_NORTE!P14="","*",SP_NORTE!P14)</f>
        <v>0.375</v>
      </c>
      <c r="R11" s="149" t="str">
        <f>IF(SP_NORTE!Q14="","*",CONCATENATE(SP_NORTE!Q14," ",SP_NORTE!R14))</f>
        <v>0,0625 1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-</v>
      </c>
      <c r="N12" s="148">
        <f>IF(SP_NORTE!K15="","*",SP_NORTE!K15)</f>
        <v>73</v>
      </c>
      <c r="O12" s="148">
        <f>IF(SP_NORTE!L15="","*",SP_NORTE!L15)</f>
        <v>304.60000000000002</v>
      </c>
      <c r="P12" s="147" t="str">
        <f>IF(SP_NORTE!O15="","*",SP_NORTE!O15)</f>
        <v>-</v>
      </c>
      <c r="Q12" s="147">
        <f>IF(SP_NORTE!P15="","*",SP_NORTE!P15)</f>
        <v>0.375</v>
      </c>
      <c r="R12" s="149" t="str">
        <f>IF(SP_NORTE!Q15="","*",CONCATENATE(SP_NORTE!Q15," ",SP_NORTE!R15))</f>
        <v>0,0625 1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-</v>
      </c>
      <c r="E13" s="142" t="str">
        <f>IF(SP_NORTE!T16="","*",SP_NORTE!T16)</f>
        <v>-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>
        <f>IF(SP_NORTE!M16="","*",SP_NORTE!M16)</f>
        <v>291</v>
      </c>
      <c r="L13" s="142" t="str">
        <f>IF(SP_NORTE!N16="","*",SP_NORTE!N16)</f>
        <v>-</v>
      </c>
      <c r="M13" s="143" t="str">
        <f>IF(SP_NORTE!J16="","*",SP_NORTE!J16)</f>
        <v>ZDP</v>
      </c>
      <c r="N13" s="148">
        <f>IF(SP_NORTE!K16="","*",SP_NORTE!K16)</f>
        <v>73</v>
      </c>
      <c r="O13" s="148">
        <f>IF(SP_NORTE!L16="","*",SP_NORTE!L16)</f>
        <v>293.3</v>
      </c>
      <c r="P13" s="147" t="str">
        <f>IF(SP_NORTE!O16="","*",SP_NORTE!O16)</f>
        <v>-</v>
      </c>
      <c r="Q13" s="147">
        <f>IF(SP_NORTE!P16="","*",SP_NORTE!P16)</f>
        <v>0.35416666666666669</v>
      </c>
      <c r="R13" s="149" t="str">
        <f>IF(SP_NORTE!Q16="","*",CONCATENATE(SP_NORTE!Q16," ",SP_NORTE!R16))</f>
        <v>0,0833333333333333 510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-</v>
      </c>
      <c r="E14" s="142" t="str">
        <f>IF(SP_NORTE!T17="","*",SP_NORTE!T17)</f>
        <v>-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>
        <f>IF(SP_NORTE!M17="","*",SP_NORTE!M17)</f>
        <v>152</v>
      </c>
      <c r="L14" s="142" t="str">
        <f>IF(SP_NORTE!N17="","*",SP_NORTE!N17)</f>
        <v>-</v>
      </c>
      <c r="M14" s="143" t="str">
        <f>IF(SP_NORTE!J17="","*",SP_NORTE!J17)</f>
        <v>ZPN</v>
      </c>
      <c r="N14" s="148">
        <f>IF(SP_NORTE!K17="","*",SP_NORTE!K17)</f>
        <v>73</v>
      </c>
      <c r="O14" s="148">
        <f>IF(SP_NORTE!L17="","*",SP_NORTE!L17)</f>
        <v>156.9</v>
      </c>
      <c r="P14" s="147" t="str">
        <f>IF(SP_NORTE!O17="","*",SP_NORTE!O17)</f>
        <v>-</v>
      </c>
      <c r="Q14" s="147">
        <f>IF(SP_NORTE!P17="","*",SP_NORTE!P17)</f>
        <v>0.35416666666666669</v>
      </c>
      <c r="R14" s="149" t="str">
        <f>IF(SP_NORTE!Q17="","*",CONCATENATE(SP_NORTE!Q17," ",SP_NORTE!R17))</f>
        <v>0,0833333333333333 1000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-</v>
      </c>
      <c r="E15" s="142" t="str">
        <f>IF(SP_NORTE!T18="","*",SP_NORTE!T18)</f>
        <v>-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-</v>
      </c>
      <c r="L15" s="142" t="str">
        <f>IF(SP_NORTE!N18="","*",SP_NORTE!N18)</f>
        <v>ZCZ-ZRU</v>
      </c>
      <c r="M15" s="143" t="str">
        <f>IF(SP_NORTE!J18="","*",SP_NORTE!J18)</f>
        <v>ZRU</v>
      </c>
      <c r="N15" s="148">
        <f>IF(SP_NORTE!K18="","*",SP_NORTE!K18)</f>
        <v>73</v>
      </c>
      <c r="O15" s="148">
        <f>IF(SP_NORTE!L18="","*",SP_NORTE!L18)</f>
        <v>90</v>
      </c>
      <c r="P15" s="147" t="str">
        <f>IF(SP_NORTE!O18="","*",SP_NORTE!O18)</f>
        <v>ZCZZRU</v>
      </c>
      <c r="Q15" s="147">
        <f>IF(SP_NORTE!P18="","*",SP_NORTE!P18)</f>
        <v>0.375</v>
      </c>
      <c r="R15" s="149" t="str">
        <f>IF(SP_NORTE!Q18="","*",CONCATENATE(SP_NORTE!Q18," ",SP_NORTE!R18))</f>
        <v>0,0416666666666667 1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-</v>
      </c>
      <c r="E16" s="142" t="str">
        <f>IF(SP_NORTE!T19="","*",SP_NORTE!T19)</f>
        <v>-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-</v>
      </c>
      <c r="L16" s="142" t="str">
        <f>IF(SP_NORTE!N19="","*",SP_NORTE!N19)</f>
        <v>-</v>
      </c>
      <c r="M16" s="143" t="str">
        <f>IF(SP_NORTE!J19="","*",SP_NORTE!J19)</f>
        <v>-</v>
      </c>
      <c r="N16" s="148">
        <f>IF(SP_NORTE!K19="","*",SP_NORTE!K19)</f>
        <v>73</v>
      </c>
      <c r="O16" s="148">
        <f>IF(SP_NORTE!L19="","*",SP_NORTE!L19)</f>
        <v>96</v>
      </c>
      <c r="P16" s="147" t="str">
        <f>IF(SP_NORTE!O19="","*",SP_NORTE!O19)</f>
        <v>-</v>
      </c>
      <c r="Q16" s="147">
        <f>IF(SP_NORTE!P19="","*",SP_NORTE!P19)</f>
        <v>0.375</v>
      </c>
      <c r="R16" s="149" t="str">
        <f>IF(SP_NORTE!Q19="","*",CONCATENATE(SP_NORTE!Q19," ",SP_NORTE!R19))</f>
        <v>0,0625 1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-</v>
      </c>
      <c r="E17" s="142" t="str">
        <f>IF(SP_NORTE!T20="","*",SP_NORTE!T20)</f>
        <v>-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-</v>
      </c>
      <c r="L17" s="142" t="str">
        <f>IF(SP_NORTE!N20="","*",SP_NORTE!N20)</f>
        <v>-</v>
      </c>
      <c r="M17" s="143" t="str">
        <f>IF(SP_NORTE!J20="","*",SP_NORTE!J20)</f>
        <v>-</v>
      </c>
      <c r="N17" s="148">
        <f>IF(SP_NORTE!K20="","*",SP_NORTE!K20)</f>
        <v>73</v>
      </c>
      <c r="O17" s="148">
        <f>IF(SP_NORTE!L20="","*",SP_NORTE!L20)</f>
        <v>93.35</v>
      </c>
      <c r="P17" s="147" t="str">
        <f>IF(SP_NORTE!O20="","*",SP_NORTE!O20)</f>
        <v>-</v>
      </c>
      <c r="Q17" s="147">
        <f>IF(SP_NORTE!P20="","*",SP_NORTE!P20)</f>
        <v>0.375</v>
      </c>
      <c r="R17" s="149" t="str">
        <f>IF(SP_NORTE!Q20="","*",CONCATENATE(SP_NORTE!Q20," ",SP_NORTE!R20))</f>
        <v>0,0625 1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-</v>
      </c>
      <c r="E18" s="142" t="str">
        <f>IF(SP_NORTE!T21="","*",SP_NORTE!T21)</f>
        <v>-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>
        <f>IF(SP_NORTE!M21="","*",SP_NORTE!M21)</f>
        <v>35</v>
      </c>
      <c r="L18" s="142" t="str">
        <f>IF(SP_NORTE!N21="","*",SP_NORTE!N21)</f>
        <v>-</v>
      </c>
      <c r="M18" s="143" t="str">
        <f>IF(SP_NORTE!J21="","*",SP_NORTE!J21)</f>
        <v>ZTO</v>
      </c>
      <c r="N18" s="148">
        <f>IF(SP_NORTE!K21="","*",SP_NORTE!K21)</f>
        <v>73</v>
      </c>
      <c r="O18" s="148">
        <f>IF(SP_NORTE!L21="","*",SP_NORTE!L21)</f>
        <v>37</v>
      </c>
      <c r="P18" s="147" t="str">
        <f>IF(SP_NORTE!O21="","*",SP_NORTE!O21)</f>
        <v>-</v>
      </c>
      <c r="Q18" s="147">
        <f>IF(SP_NORTE!P21="","*",SP_NORTE!P21)</f>
        <v>0.375</v>
      </c>
      <c r="R18" s="149" t="str">
        <f>IF(SP_NORTE!Q21="","*",CONCATENATE(SP_NORTE!Q21," ",SP_NORTE!R21))</f>
        <v>0,125 20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-</v>
      </c>
      <c r="E19" s="142" t="str">
        <f>IF(SP_NORTE!T22="","*",SP_NORTE!T22)</f>
        <v>-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-</v>
      </c>
      <c r="L19" s="142" t="str">
        <f>IF(SP_NORTE!N22="","*",SP_NORTE!N22)</f>
        <v>-</v>
      </c>
      <c r="M19" s="143" t="str">
        <f>IF(SP_NORTE!J22="","*",SP_NORTE!J22)</f>
        <v>-</v>
      </c>
      <c r="N19" s="148">
        <f>IF(SP_NORTE!K22="","*",SP_NORTE!K22)</f>
        <v>73</v>
      </c>
      <c r="O19" s="148">
        <f>IF(SP_NORTE!L22="","*",SP_NORTE!L22)</f>
        <v>22.7</v>
      </c>
      <c r="P19" s="147" t="str">
        <f>IF(SP_NORTE!O22="","*",SP_NORTE!O22)</f>
        <v>-</v>
      </c>
      <c r="Q19" s="147">
        <f>IF(SP_NORTE!P22="","*",SP_NORTE!P22)</f>
        <v>0.375</v>
      </c>
      <c r="R19" s="149" t="str">
        <f>IF(SP_NORTE!Q22="","*",CONCATENATE(SP_NORTE!Q22," ",SP_NORTE!R22))</f>
        <v>0,0625 1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-</v>
      </c>
      <c r="E20" s="142" t="str">
        <f>IF(SP_NORTE!T23="","*",SP_NORTE!T23)</f>
        <v>-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>
        <f>IF(SP_NORTE!M23="","*",SP_NORTE!M23)</f>
        <v>13</v>
      </c>
      <c r="L20" s="142" t="str">
        <f>IF(SP_NORTE!N23="","*",SP_NORTE!N23)</f>
        <v>-</v>
      </c>
      <c r="M20" s="143" t="str">
        <f>IF(SP_NORTE!J23="","*",SP_NORTE!J23)</f>
        <v>ZAR2</v>
      </c>
      <c r="N20" s="148">
        <f>IF(SP_NORTE!K23="","*",SP_NORTE!K23)</f>
        <v>73</v>
      </c>
      <c r="O20" s="148">
        <f>IF(SP_NORTE!L23="","*",SP_NORTE!L23)</f>
        <v>18</v>
      </c>
      <c r="P20" s="147" t="str">
        <f>IF(SP_NORTE!O23="","*",SP_NORTE!O23)</f>
        <v>KM9K10 / K14K18</v>
      </c>
      <c r="Q20" s="147">
        <f>IF(SP_NORTE!P23="","*",SP_NORTE!P23)</f>
        <v>0.375</v>
      </c>
      <c r="R20" s="149" t="str">
        <f>IF(SP_NORTE!Q23="","*",CONCATENATE(SP_NORTE!Q23," ",SP_NORTE!R23))</f>
        <v>0,125 1300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-</v>
      </c>
      <c r="E21" s="142" t="str">
        <f>IF(SP_NORTE!T24="","*",SP_NORTE!T24)</f>
        <v>-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>
        <f>IF(SP_NORTE!M24="","*",SP_NORTE!M24)</f>
        <v>1312</v>
      </c>
      <c r="L21" s="142" t="str">
        <f>IF(SP_NORTE!N24="","*",SP_NORTE!N24)</f>
        <v>ZQX-ZRQ</v>
      </c>
      <c r="M21" s="143" t="str">
        <f>IF(SP_NORTE!J24="","*",SP_NORTE!J24)</f>
        <v>ZIQ</v>
      </c>
      <c r="N21" s="148">
        <f>IF(SP_NORTE!K24="","*",SP_NORTE!K24)</f>
        <v>70</v>
      </c>
      <c r="O21" s="148">
        <f>IF(SP_NORTE!L24="","*",SP_NORTE!L24)</f>
        <v>131.9</v>
      </c>
      <c r="P21" s="147" t="str">
        <f>IF(SP_NORTE!O24="","*",SP_NORTE!O24)</f>
        <v>ZRX133</v>
      </c>
      <c r="Q21" s="147">
        <f>IF(SP_NORTE!P24="","*",SP_NORTE!P24)</f>
        <v>0.375</v>
      </c>
      <c r="R21" s="149" t="str">
        <f>IF(SP_NORTE!Q24="","*",CONCATENATE(SP_NORTE!Q24," ",SP_NORTE!R24))</f>
        <v>0,0833333333333333 700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*</v>
      </c>
      <c r="C25" s="150" t="str">
        <f>IF(SP_NORTE!Z28="","*",SP_NORTE!Z28)</f>
        <v>*</v>
      </c>
      <c r="D25" s="142" t="str">
        <f>IF(SP_NORTE!S28="","*",SP_NORTE!S28)</f>
        <v>-</v>
      </c>
      <c r="E25" s="142" t="str">
        <f>IF(SP_NORTE!T28="","*",SP_NORTE!T28)</f>
        <v>-</v>
      </c>
      <c r="F25" s="149" t="str">
        <f>IF(SP_NORTE!B28="","*",SP_NORTE!B28)</f>
        <v>*</v>
      </c>
      <c r="G25" s="149" t="str">
        <f>IF(SP_NORTE!D28="","*",SP_NORTE!D28)</f>
        <v>*</v>
      </c>
      <c r="H25" s="149" t="str">
        <f>IF(SP_NORTE!F28="","*",SP_NORTE!F28)</f>
        <v>*</v>
      </c>
      <c r="I25" s="149" t="str">
        <f>IF(SP_NORTE!H28="","*",SP_NORTE!H28)</f>
        <v>*</v>
      </c>
      <c r="J25" s="149" t="str">
        <f>IF(SP_NORTE!I28="","*",SP_NORTE!I28)</f>
        <v>*</v>
      </c>
      <c r="K25" s="142" t="str">
        <f>IF(SP_NORTE!M28="","*",SP_NORTE!M28)</f>
        <v>-</v>
      </c>
      <c r="L25" s="142" t="str">
        <f>IF(SP_NORTE!N28="","*",SP_NORTE!N28)</f>
        <v>-</v>
      </c>
      <c r="M25" s="143" t="str">
        <f>IF(SP_NORTE!J28="","*",SP_NORTE!J28)</f>
        <v>*</v>
      </c>
      <c r="N25" s="148" t="str">
        <f>IF(SP_NORTE!K28="","*",SP_NORTE!K28)</f>
        <v>*</v>
      </c>
      <c r="O25" s="148" t="str">
        <f>IF(SP_NORTE!L28="","*",SP_NORTE!L28)</f>
        <v>*</v>
      </c>
      <c r="P25" s="147" t="str">
        <f>IF(SP_NORTE!O28="","*",SP_NORTE!O28)</f>
        <v>*</v>
      </c>
      <c r="Q25" s="147" t="str">
        <f>IF(SP_NORTE!P28="","*",SP_NORTE!P28)</f>
        <v>*</v>
      </c>
      <c r="R25" s="149" t="str">
        <f>IF(SP_NORTE!Q28="","*",CONCATENATE(SP_NORTE!Q28," ",SP_NORTE!R28))</f>
        <v>*</v>
      </c>
      <c r="S25" s="149" t="str">
        <f>IF(SP_NORTE!V28="","*",SP_NORTE!V28)</f>
        <v>*</v>
      </c>
      <c r="T25" s="149" t="str">
        <f>IF(SP_NORTE!W28="","*",SP_NORTE!W28)</f>
        <v>*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1045</v>
      </c>
      <c r="D5" s="233"/>
      <c r="E5" s="233"/>
      <c r="F5" s="233"/>
      <c r="G5" s="233"/>
      <c r="H5" s="233"/>
      <c r="I5" s="233"/>
      <c r="J5" s="234"/>
      <c r="K5" s="235" t="s">
        <v>1046</v>
      </c>
      <c r="L5" s="236"/>
      <c r="M5" s="236"/>
      <c r="N5" s="236"/>
      <c r="O5" s="237" t="s">
        <v>1047</v>
      </c>
      <c r="P5" s="238"/>
    </row>
    <row r="6" spans="1:16" s="77" customFormat="1" ht="15" customHeight="1">
      <c r="A6" s="69" t="s">
        <v>1043</v>
      </c>
      <c r="B6" s="78" t="s">
        <v>1042</v>
      </c>
      <c r="C6" s="79" t="s">
        <v>932</v>
      </c>
      <c r="D6" s="80" t="s">
        <v>933</v>
      </c>
      <c r="E6" s="79" t="s">
        <v>1048</v>
      </c>
      <c r="F6" s="79" t="s">
        <v>923</v>
      </c>
      <c r="G6" s="79" t="s">
        <v>927</v>
      </c>
      <c r="H6" s="118" t="s">
        <v>565</v>
      </c>
      <c r="I6" s="81" t="s">
        <v>928</v>
      </c>
      <c r="J6" s="81" t="s">
        <v>929</v>
      </c>
      <c r="K6" s="82" t="s">
        <v>923</v>
      </c>
      <c r="L6" s="82" t="s">
        <v>1049</v>
      </c>
      <c r="M6" s="83" t="s">
        <v>565</v>
      </c>
      <c r="N6" s="84" t="s">
        <v>927</v>
      </c>
      <c r="O6" s="162" t="s">
        <v>970</v>
      </c>
      <c r="P6" s="136" t="s">
        <v>1050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-</v>
      </c>
      <c r="D9" s="86" t="str">
        <f>IF(SP_NORTE!T8="","*",SP_NORTE!T8)</f>
        <v>-</v>
      </c>
      <c r="E9" s="86" t="str">
        <f>IF(SP_NORTE!D8="","*",SP_NORTE!D8)</f>
        <v>V87</v>
      </c>
      <c r="F9" s="86" t="str">
        <f>IF(SP_NORTE!H8="","*",SP_NORTE!H8)</f>
        <v>ZDP2</v>
      </c>
      <c r="G9" s="86">
        <f>IF(SP_NORTE!M8="","*",SP_NORTE!M8)</f>
        <v>291</v>
      </c>
      <c r="H9" s="119">
        <f>IF(SP_NORTE!K8="","*",SP_NORTE!K8)</f>
        <v>73</v>
      </c>
      <c r="I9" s="116" t="str">
        <f>IF(SP_NORTE!O8="","*",SP_NORTE!O8)</f>
        <v>-</v>
      </c>
      <c r="J9" s="116">
        <f>IF(SP_NORTE!P8="","*",SP_NORTE!P8)</f>
        <v>0.35416666666666669</v>
      </c>
      <c r="K9" s="86" t="str">
        <f>IF(SP_NORTE!AK8="","*",SP_NORTE!AK8)</f>
        <v>ZDP2</v>
      </c>
      <c r="L9" s="86">
        <f>IF(SP_NORTE!AM8="","*",SP_NORTE!AM8)</f>
        <v>291</v>
      </c>
      <c r="M9" s="86">
        <f>IF(SP_NORTE!AP8="","*",SP_NORTE!AP8)</f>
        <v>73</v>
      </c>
      <c r="N9" s="86">
        <f>IF(SP_NORTE!AM8="","*",SP_NORTE!AM8)</f>
        <v>291</v>
      </c>
      <c r="O9" s="113" t="str">
        <f>IF(SP_NORTE!BH8="","*",SP_NORTE!BH8)</f>
        <v>*</v>
      </c>
      <c r="P9" s="151" t="str">
        <f>IF($A$2=1,IF(SP_NORTE!BJ8="","*",SP_NORTE!BJ8),IF(SP_NORTE!BK8="","*",SP_NORTE!BK8))</f>
        <v>*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-</v>
      </c>
      <c r="D10" s="86" t="str">
        <f>IF(SP_NORTE!T9="","*",SP_NORTE!T9)</f>
        <v>-</v>
      </c>
      <c r="E10" s="86" t="str">
        <f>IF(SP_NORTE!D9="","*",SP_NORTE!D9)</f>
        <v>V88</v>
      </c>
      <c r="F10" s="86" t="str">
        <f>IF(SP_NORTE!H9="","*",SP_NORTE!H9)</f>
        <v>ZPN2</v>
      </c>
      <c r="G10" s="86">
        <f>IF(SP_NORTE!M9="","*",SP_NORTE!M9)</f>
        <v>152</v>
      </c>
      <c r="H10" s="119">
        <f>IF(SP_NORTE!K9="","*",SP_NORTE!K9)</f>
        <v>73</v>
      </c>
      <c r="I10" s="116" t="str">
        <f>IF(SP_NORTE!O9="","*",SP_NORTE!O9)</f>
        <v>-</v>
      </c>
      <c r="J10" s="116">
        <f>IF(SP_NORTE!P9="","*",SP_NORTE!P9)</f>
        <v>0.35416666666666669</v>
      </c>
      <c r="K10" s="86" t="str">
        <f>IF(SP_NORTE!AK9="","*",SP_NORTE!AK9)</f>
        <v>ZPN2</v>
      </c>
      <c r="L10" s="86">
        <f>IF(SP_NORTE!AM9="","*",SP_NORTE!AM9)</f>
        <v>152</v>
      </c>
      <c r="M10" s="86">
        <f>IF(SP_NORTE!AP9="","*",SP_NORTE!AP9)</f>
        <v>73</v>
      </c>
      <c r="N10" s="86">
        <f>IF(SP_NORTE!AM9="","*",SP_NORTE!AM9)</f>
        <v>152</v>
      </c>
      <c r="O10" s="113" t="str">
        <f>IF(SP_NORTE!BH9="","*",SP_NORTE!BH9)</f>
        <v>*</v>
      </c>
      <c r="P10" s="151" t="str">
        <f>IF($A$2=1,IF(SP_NORTE!BJ9="","*",SP_NORTE!BJ9),IF(SP_NORTE!BK9="","*",SP_NORTE!BK9))</f>
        <v>*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>
        <f>IF(SP_NORTE!M10="","*",SP_NORTE!M10)</f>
        <v>131.19999999999999</v>
      </c>
      <c r="H11" s="119">
        <f>IF(SP_NORTE!K10="","*",SP_NORTE!K10)</f>
        <v>70</v>
      </c>
      <c r="I11" s="116" t="str">
        <f>IF(SP_NORTE!O10="","*",SP_NORTE!O10)</f>
        <v>-</v>
      </c>
      <c r="J11" s="116">
        <f>IF(SP_NORTE!P10="","*",SP_NORTE!P10)</f>
        <v>0.35416666666666669</v>
      </c>
      <c r="K11" s="86" t="str">
        <f>IF(SP_NORTE!AK10="","*",SP_NORTE!AK10)</f>
        <v>ZIQ2</v>
      </c>
      <c r="L11" s="86">
        <f>IF(SP_NORTE!AM10="","*",SP_NORTE!AM10)</f>
        <v>131.19999999999999</v>
      </c>
      <c r="M11" s="86">
        <f>IF(SP_NORTE!AP10="","*",SP_NORTE!AP10)</f>
        <v>70</v>
      </c>
      <c r="N11" s="86">
        <f>IF(SP_NORTE!AM10="","*",SP_NORTE!AM10)</f>
        <v>131.19999999999999</v>
      </c>
      <c r="O11" s="113" t="str">
        <f>IF(SP_NORTE!BH10="","*",SP_NORTE!BH10)</f>
        <v>*</v>
      </c>
      <c r="P11" s="151" t="str">
        <f>IF($A$2=1,IF(SP_NORTE!BJ10="","*",SP_NORTE!BJ10),IF(SP_NORTE!BK10="","*",SP_NORTE!BK10))</f>
        <v>*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-</v>
      </c>
      <c r="D14" s="86" t="str">
        <f>IF(SP_NORTE!T13="","*",SP_NORTE!T13)</f>
        <v>-</v>
      </c>
      <c r="E14" s="86" t="str">
        <f>IF(SP_NORTE!D13="","*",SP_NORTE!D13)</f>
        <v>W57</v>
      </c>
      <c r="F14" s="86" t="str">
        <f>IF(SP_NORTE!H13="","*",SP_NORTE!H13)</f>
        <v>ZJA2</v>
      </c>
      <c r="G14" s="86">
        <f>IF(SP_NORTE!M13="","*",SP_NORTE!M13)</f>
        <v>375</v>
      </c>
      <c r="H14" s="119">
        <f>IF(SP_NORTE!K13="","*",SP_NORTE!K13)</f>
        <v>73</v>
      </c>
      <c r="I14" s="116" t="str">
        <f>IF(SP_NORTE!O13="","*",SP_NORTE!O13)</f>
        <v>-</v>
      </c>
      <c r="J14" s="116">
        <f>IF(SP_NORTE!P13="","*",SP_NORTE!P13)</f>
        <v>0.375</v>
      </c>
      <c r="K14" s="86" t="str">
        <f>IF(SP_NORTE!AK13="","*",SP_NORTE!AK13)</f>
        <v>ZJA2</v>
      </c>
      <c r="L14" s="86">
        <f>IF(SP_NORTE!AM13="","*",SP_NORTE!AM13)</f>
        <v>375</v>
      </c>
      <c r="M14" s="86">
        <f>IF(SP_NORTE!AP13="","*",SP_NORTE!AP13)</f>
        <v>73</v>
      </c>
      <c r="N14" s="86">
        <f>IF(SP_NORTE!AM13="","*",SP_NORTE!AM13)</f>
        <v>375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-</v>
      </c>
      <c r="H15" s="119">
        <f>IF(SP_NORTE!K14="","*",SP_NORTE!K14)</f>
        <v>73</v>
      </c>
      <c r="I15" s="116" t="str">
        <f>IF(SP_NORTE!O14="","*",SP_NORTE!O14)</f>
        <v>-</v>
      </c>
      <c r="J15" s="116">
        <f>IF(SP_NORTE!P14="","*",SP_NORTE!P14)</f>
        <v>0.375</v>
      </c>
      <c r="K15" s="86" t="str">
        <f>IF(SP_NORTE!AK14="","*",SP_NORTE!AK14)</f>
        <v>-</v>
      </c>
      <c r="L15" s="86" t="str">
        <f>IF(SP_NORTE!AM14="","*",SP_NORTE!AM14)</f>
        <v>-</v>
      </c>
      <c r="M15" s="86">
        <f>IF(SP_NORTE!AP14="","*",SP_NORTE!AP14)</f>
        <v>73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-</v>
      </c>
      <c r="H16" s="119">
        <f>IF(SP_NORTE!K15="","*",SP_NORTE!K15)</f>
        <v>73</v>
      </c>
      <c r="I16" s="116" t="str">
        <f>IF(SP_NORTE!O15="","*",SP_NORTE!O15)</f>
        <v>-</v>
      </c>
      <c r="J16" s="116">
        <f>IF(SP_NORTE!P15="","*",SP_NORTE!P15)</f>
        <v>0.375</v>
      </c>
      <c r="K16" s="86" t="str">
        <f>IF(SP_NORTE!AK15="","*",SP_NORTE!AK15)</f>
        <v>-</v>
      </c>
      <c r="L16" s="86" t="str">
        <f>IF(SP_NORTE!AM15="","*",SP_NORTE!AM15)</f>
        <v>-</v>
      </c>
      <c r="M16" s="86">
        <f>IF(SP_NORTE!AP15="","*",SP_NORTE!AP15)</f>
        <v>73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-</v>
      </c>
      <c r="D17" s="86" t="str">
        <f>IF(SP_NORTE!T16="","*",SP_NORTE!T16)</f>
        <v>-</v>
      </c>
      <c r="E17" s="86" t="str">
        <f>IF(SP_NORTE!D16="","*",SP_NORTE!D16)</f>
        <v>V87</v>
      </c>
      <c r="F17" s="86" t="str">
        <f>IF(SP_NORTE!H16="","*",SP_NORTE!H16)</f>
        <v>ZDP2</v>
      </c>
      <c r="G17" s="86">
        <f>IF(SP_NORTE!M16="","*",SP_NORTE!M16)</f>
        <v>291</v>
      </c>
      <c r="H17" s="119">
        <f>IF(SP_NORTE!K16="","*",SP_NORTE!K16)</f>
        <v>73</v>
      </c>
      <c r="I17" s="116" t="str">
        <f>IF(SP_NORTE!O16="","*",SP_NORTE!O16)</f>
        <v>-</v>
      </c>
      <c r="J17" s="116">
        <f>IF(SP_NORTE!P16="","*",SP_NORTE!P16)</f>
        <v>0.35416666666666669</v>
      </c>
      <c r="K17" s="86" t="str">
        <f>IF(SP_NORTE!AK16="","*",SP_NORTE!AK16)</f>
        <v>ZDP2</v>
      </c>
      <c r="L17" s="86">
        <f>IF(SP_NORTE!AM16="","*",SP_NORTE!AM16)</f>
        <v>291</v>
      </c>
      <c r="M17" s="86">
        <f>IF(SP_NORTE!AP16="","*",SP_NORTE!AP16)</f>
        <v>73</v>
      </c>
      <c r="N17" s="86">
        <f>IF(SP_NORTE!AM16="","*",SP_NORTE!AM16)</f>
        <v>291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-</v>
      </c>
      <c r="D18" s="86" t="str">
        <f>IF(SP_NORTE!T17="","*",SP_NORTE!T17)</f>
        <v>-</v>
      </c>
      <c r="E18" s="86" t="str">
        <f>IF(SP_NORTE!D17="","*",SP_NORTE!D17)</f>
        <v>V88</v>
      </c>
      <c r="F18" s="86" t="str">
        <f>IF(SP_NORTE!H17="","*",SP_NORTE!H17)</f>
        <v>ZPN2</v>
      </c>
      <c r="G18" s="86">
        <f>IF(SP_NORTE!M17="","*",SP_NORTE!M17)</f>
        <v>152</v>
      </c>
      <c r="H18" s="119">
        <f>IF(SP_NORTE!K17="","*",SP_NORTE!K17)</f>
        <v>73</v>
      </c>
      <c r="I18" s="116" t="str">
        <f>IF(SP_NORTE!O17="","*",SP_NORTE!O17)</f>
        <v>-</v>
      </c>
      <c r="J18" s="116">
        <f>IF(SP_NORTE!P17="","*",SP_NORTE!P17)</f>
        <v>0.35416666666666669</v>
      </c>
      <c r="K18" s="86" t="str">
        <f>IF(SP_NORTE!AK17="","*",SP_NORTE!AK17)</f>
        <v>ZPN2</v>
      </c>
      <c r="L18" s="86">
        <f>IF(SP_NORTE!AM17="","*",SP_NORTE!AM17)</f>
        <v>152</v>
      </c>
      <c r="M18" s="86">
        <f>IF(SP_NORTE!AP17="","*",SP_NORTE!AP17)</f>
        <v>73</v>
      </c>
      <c r="N18" s="86">
        <f>IF(SP_NORTE!AM17="","*",SP_NORTE!AM17)</f>
        <v>152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-</v>
      </c>
      <c r="D19" s="86" t="str">
        <f>IF(SP_NORTE!T18="","*",SP_NORTE!T18)</f>
        <v>-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-</v>
      </c>
      <c r="H19" s="119">
        <f>IF(SP_NORTE!K18="","*",SP_NORTE!K18)</f>
        <v>73</v>
      </c>
      <c r="I19" s="116" t="str">
        <f>IF(SP_NORTE!O18="","*",SP_NORTE!O18)</f>
        <v>ZCZZRU</v>
      </c>
      <c r="J19" s="116">
        <f>IF(SP_NORTE!P18="","*",SP_NORTE!P18)</f>
        <v>0.375</v>
      </c>
      <c r="K19" s="86" t="str">
        <f>IF(SP_NORTE!AK18="","*",SP_NORTE!AK18)</f>
        <v>ZCZ2</v>
      </c>
      <c r="L19" s="86" t="str">
        <f>IF(SP_NORTE!AM18="","*",SP_NORTE!AM18)</f>
        <v>-</v>
      </c>
      <c r="M19" s="86">
        <f>IF(SP_NORTE!AP18="","*",SP_NORTE!AP18)</f>
        <v>73</v>
      </c>
      <c r="N19" s="86" t="str">
        <f>IF(SP_NORTE!AM18="","*",SP_NORTE!AM18)</f>
        <v>-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-</v>
      </c>
      <c r="D20" s="86" t="str">
        <f>IF(SP_NORTE!T19="","*",SP_NORTE!T19)</f>
        <v>-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-</v>
      </c>
      <c r="H20" s="119">
        <f>IF(SP_NORTE!K19="","*",SP_NORTE!K19)</f>
        <v>73</v>
      </c>
      <c r="I20" s="116" t="str">
        <f>IF(SP_NORTE!O19="","*",SP_NORTE!O19)</f>
        <v>-</v>
      </c>
      <c r="J20" s="116">
        <f>IF(SP_NORTE!P19="","*",SP_NORTE!P19)</f>
        <v>0.375</v>
      </c>
      <c r="K20" s="86" t="str">
        <f>IF(SP_NORTE!AK19="","*",SP_NORTE!AK19)</f>
        <v>-</v>
      </c>
      <c r="L20" s="86" t="str">
        <f>IF(SP_NORTE!AM19="","*",SP_NORTE!AM19)</f>
        <v>-</v>
      </c>
      <c r="M20" s="86">
        <f>IF(SP_NORTE!AP19="","*",SP_NORTE!AP19)</f>
        <v>73</v>
      </c>
      <c r="N20" s="86" t="str">
        <f>IF(SP_NORTE!AM19="","*",SP_NORTE!AM19)</f>
        <v>-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-</v>
      </c>
      <c r="D21" s="86" t="str">
        <f>IF(SP_NORTE!T20="","*",SP_NORTE!T20)</f>
        <v>-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-</v>
      </c>
      <c r="H21" s="119">
        <f>IF(SP_NORTE!K20="","*",SP_NORTE!K20)</f>
        <v>73</v>
      </c>
      <c r="I21" s="116" t="str">
        <f>IF(SP_NORTE!O20="","*",SP_NORTE!O20)</f>
        <v>-</v>
      </c>
      <c r="J21" s="116">
        <f>IF(SP_NORTE!P20="","*",SP_NORTE!P20)</f>
        <v>0.375</v>
      </c>
      <c r="K21" s="86" t="str">
        <f>IF(SP_NORTE!AK20="","*",SP_NORTE!AK20)</f>
        <v>-</v>
      </c>
      <c r="L21" s="86" t="str">
        <f>IF(SP_NORTE!AM20="","*",SP_NORTE!AM20)</f>
        <v>-</v>
      </c>
      <c r="M21" s="86">
        <f>IF(SP_NORTE!AP20="","*",SP_NORTE!AP20)</f>
        <v>73</v>
      </c>
      <c r="N21" s="86" t="str">
        <f>IF(SP_NORTE!AM20="","*",SP_NORTE!AM20)</f>
        <v>-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-</v>
      </c>
      <c r="D22" s="86" t="str">
        <f>IF(SP_NORTE!T21="","*",SP_NORTE!T21)</f>
        <v>-</v>
      </c>
      <c r="E22" s="86" t="str">
        <f>IF(SP_NORTE!D21="","*",SP_NORTE!D21)</f>
        <v>W97</v>
      </c>
      <c r="F22" s="86" t="str">
        <f>IF(SP_NORTE!H21="","*",SP_NORTE!H21)</f>
        <v>ZTO</v>
      </c>
      <c r="G22" s="86">
        <f>IF(SP_NORTE!M21="","*",SP_NORTE!M21)</f>
        <v>35</v>
      </c>
      <c r="H22" s="119">
        <f>IF(SP_NORTE!K21="","*",SP_NORTE!K21)</f>
        <v>73</v>
      </c>
      <c r="I22" s="116" t="str">
        <f>IF(SP_NORTE!O21="","*",SP_NORTE!O21)</f>
        <v>-</v>
      </c>
      <c r="J22" s="116">
        <f>IF(SP_NORTE!P21="","*",SP_NORTE!P21)</f>
        <v>0.375</v>
      </c>
      <c r="K22" s="86" t="str">
        <f>IF(SP_NORTE!AK21="","*",SP_NORTE!AK21)</f>
        <v>ZTO</v>
      </c>
      <c r="L22" s="86">
        <f>IF(SP_NORTE!AM21="","*",SP_NORTE!AM21)</f>
        <v>35</v>
      </c>
      <c r="M22" s="86">
        <f>IF(SP_NORTE!AP21="","*",SP_NORTE!AP21)</f>
        <v>73</v>
      </c>
      <c r="N22" s="86">
        <f>IF(SP_NORTE!AM21="","*",SP_NORTE!AM21)</f>
        <v>35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-</v>
      </c>
      <c r="D23" s="86" t="str">
        <f>IF(SP_NORTE!T22="","*",SP_NORTE!T22)</f>
        <v>-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-</v>
      </c>
      <c r="H23" s="119">
        <f>IF(SP_NORTE!K22="","*",SP_NORTE!K22)</f>
        <v>73</v>
      </c>
      <c r="I23" s="116" t="str">
        <f>IF(SP_NORTE!O22="","*",SP_NORTE!O22)</f>
        <v>-</v>
      </c>
      <c r="J23" s="116">
        <f>IF(SP_NORTE!P22="","*",SP_NORTE!P22)</f>
        <v>0.375</v>
      </c>
      <c r="K23" s="86" t="str">
        <f>IF(SP_NORTE!AK22="","*",SP_NORTE!AK22)</f>
        <v>-</v>
      </c>
      <c r="L23" s="86" t="str">
        <f>IF(SP_NORTE!AM22="","*",SP_NORTE!AM22)</f>
        <v>-</v>
      </c>
      <c r="M23" s="86">
        <f>IF(SP_NORTE!AP22="","*",SP_NORTE!AP22)</f>
        <v>73</v>
      </c>
      <c r="N23" s="86" t="str">
        <f>IF(SP_NORTE!AM22="","*",SP_NORTE!AM22)</f>
        <v>-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-</v>
      </c>
      <c r="D24" s="86" t="str">
        <f>IF(SP_NORTE!T23="","*",SP_NORTE!T23)</f>
        <v>-</v>
      </c>
      <c r="E24" s="86" t="str">
        <f>IF(SP_NORTE!D23="","*",SP_NORTE!D23)</f>
        <v>W92</v>
      </c>
      <c r="F24" s="86" t="str">
        <f>IF(SP_NORTE!H23="","*",SP_NORTE!H23)</f>
        <v>ZAR2</v>
      </c>
      <c r="G24" s="86">
        <f>IF(SP_NORTE!M23="","*",SP_NORTE!M23)</f>
        <v>13</v>
      </c>
      <c r="H24" s="119">
        <f>IF(SP_NORTE!K23="","*",SP_NORTE!K23)</f>
        <v>73</v>
      </c>
      <c r="I24" s="116" t="str">
        <f>IF(SP_NORTE!O23="","*",SP_NORTE!O23)</f>
        <v>KM9K10 / K14K18</v>
      </c>
      <c r="J24" s="116">
        <f>IF(SP_NORTE!P23="","*",SP_NORTE!P23)</f>
        <v>0.375</v>
      </c>
      <c r="K24" s="86" t="str">
        <f>IF(SP_NORTE!AK23="","*",SP_NORTE!AK23)</f>
        <v>ZAR2</v>
      </c>
      <c r="L24" s="86">
        <f>IF(SP_NORTE!AM23="","*",SP_NORTE!AM23)</f>
        <v>13</v>
      </c>
      <c r="M24" s="86">
        <f>IF(SP_NORTE!AP23="","*",SP_NORTE!AP23)</f>
        <v>73</v>
      </c>
      <c r="N24" s="86">
        <f>IF(SP_NORTE!AM23="","*",SP_NORTE!AM23)</f>
        <v>13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-</v>
      </c>
      <c r="D25" s="86" t="str">
        <f>IF(SP_NORTE!T24="","*",SP_NORTE!T24)</f>
        <v>-</v>
      </c>
      <c r="E25" s="86" t="str">
        <f>IF(SP_NORTE!D24="","*",SP_NORTE!D24)</f>
        <v>V83</v>
      </c>
      <c r="F25" s="86" t="str">
        <f>IF(SP_NORTE!H24="","*",SP_NORTE!H24)</f>
        <v>ZIQ2</v>
      </c>
      <c r="G25" s="86">
        <f>IF(SP_NORTE!M24="","*",SP_NORTE!M24)</f>
        <v>1312</v>
      </c>
      <c r="H25" s="119">
        <f>IF(SP_NORTE!K24="","*",SP_NORTE!K24)</f>
        <v>70</v>
      </c>
      <c r="I25" s="116" t="str">
        <f>IF(SP_NORTE!O24="","*",SP_NORTE!O24)</f>
        <v>ZRX133</v>
      </c>
      <c r="J25" s="116">
        <f>IF(SP_NORTE!P24="","*",SP_NORTE!P24)</f>
        <v>0.375</v>
      </c>
      <c r="K25" s="86" t="str">
        <f>IF(SP_NORTE!AK24="","*",SP_NORTE!AK24)</f>
        <v>ZIQ2</v>
      </c>
      <c r="L25" s="86">
        <f>IF(SP_NORTE!AM24="","*",SP_NORTE!AM24)</f>
        <v>1312</v>
      </c>
      <c r="M25" s="86">
        <f>IF(SP_NORTE!AP24="","*",SP_NORTE!AP24)</f>
        <v>70</v>
      </c>
      <c r="N25" s="86">
        <f>IF(SP_NORTE!AM24="","*",SP_NORTE!AM24)</f>
        <v>1312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*</v>
      </c>
      <c r="C29" s="86" t="str">
        <f>IF(SP_NORTE!S28="","*",SP_NORTE!S28)</f>
        <v>-</v>
      </c>
      <c r="D29" s="86" t="str">
        <f>IF(SP_NORTE!T28="","*",SP_NORTE!T28)</f>
        <v>-</v>
      </c>
      <c r="E29" s="86" t="str">
        <f>IF(SP_NORTE!D28="","*",SP_NORTE!D28)</f>
        <v>*</v>
      </c>
      <c r="F29" s="86" t="str">
        <f>IF(SP_NORTE!H28="","*",SP_NORTE!H28)</f>
        <v>*</v>
      </c>
      <c r="G29" s="86" t="str">
        <f>IF(SP_NORTE!M28="","*",SP_NORTE!M28)</f>
        <v>-</v>
      </c>
      <c r="H29" s="119" t="str">
        <f>IF(SP_NORTE!K28="","*",SP_NORTE!K28)</f>
        <v>*</v>
      </c>
      <c r="I29" s="116" t="str">
        <f>IF(SP_NORTE!O28="","*",SP_NORTE!O28)</f>
        <v>*</v>
      </c>
      <c r="J29" s="116" t="str">
        <f>IF(SP_NORTE!P28="","*",SP_NORTE!P28)</f>
        <v>*</v>
      </c>
      <c r="K29" s="86">
        <f>IF(SP_NORTE!AK28="","*",SP_NORTE!AK28)</f>
        <v>0</v>
      </c>
      <c r="L29" s="86" t="str">
        <f>IF(SP_NORTE!AM28="","*",SP_NORTE!AM28)</f>
        <v>-</v>
      </c>
      <c r="M29" s="86">
        <f>IF(SP_NORTE!AP28="","*",SP_NORTE!AP28)</f>
        <v>0</v>
      </c>
      <c r="N29" s="86" t="str">
        <f>IF(SP_NORTE!AM28="","*",SP_NORTE!AM28)</f>
        <v>-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*</v>
      </c>
      <c r="C31" s="86" t="str">
        <f>IF(SP_NORTE!S30="","*",SP_NORTE!S30)</f>
        <v>-</v>
      </c>
      <c r="D31" s="86" t="str">
        <f>IF(SP_NORTE!T30="","*",SP_NORTE!T30)</f>
        <v>-</v>
      </c>
      <c r="E31" s="86" t="str">
        <f>IF(SP_NORTE!D30="","*",SP_NORTE!D30)</f>
        <v>*</v>
      </c>
      <c r="F31" s="86" t="str">
        <f>IF(SP_NORTE!H30="","*",SP_NORTE!H30)</f>
        <v>*</v>
      </c>
      <c r="G31" s="86" t="str">
        <f>IF(SP_NORTE!M30="","*",SP_NORTE!M30)</f>
        <v>-</v>
      </c>
      <c r="H31" s="119" t="str">
        <f>IF(SP_NORTE!K30="","*",SP_NORTE!K30)</f>
        <v>*</v>
      </c>
      <c r="I31" s="116" t="str">
        <f>IF(SP_NORTE!O30="","*",SP_NORTE!O30)</f>
        <v>*</v>
      </c>
      <c r="J31" s="116" t="str">
        <f>IF(SP_NORTE!P30="","*",SP_NORTE!P30)</f>
        <v>*</v>
      </c>
      <c r="K31" s="86">
        <f>IF(SP_NORTE!AK30="","*",SP_NORTE!AK30)</f>
        <v>0</v>
      </c>
      <c r="L31" s="86" t="str">
        <f>IF(SP_NORTE!AM30="","*",SP_NORTE!AM30)</f>
        <v>-</v>
      </c>
      <c r="M31" s="86">
        <f>IF(SP_NORTE!AP30="","*",SP_NORTE!AP30)</f>
        <v>0</v>
      </c>
      <c r="N31" s="86" t="str">
        <f>IF(SP_NORTE!AM30="","*",SP_NORTE!AM30)</f>
        <v>-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1051</v>
      </c>
      <c r="C2" s="124" t="s">
        <v>917</v>
      </c>
      <c r="D2" s="79" t="s">
        <v>919</v>
      </c>
      <c r="E2" s="79" t="s">
        <v>1052</v>
      </c>
      <c r="F2" s="102" t="s">
        <v>1053</v>
      </c>
      <c r="G2" s="79" t="s">
        <v>1054</v>
      </c>
      <c r="H2" s="79" t="s">
        <v>1055</v>
      </c>
      <c r="I2" s="79" t="s">
        <v>1056</v>
      </c>
      <c r="J2" s="79" t="s">
        <v>1057</v>
      </c>
      <c r="K2" s="81" t="s">
        <v>1058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>
        <f>IF(SP_NORTE!M8="","*",SP_NORTE!M8)</f>
        <v>291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>
        <f>IF(SP_NORTE!M9="","*",SP_NORTE!M9)</f>
        <v>152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>
        <f>IF(SP_NORTE!M10="","*",SP_NORTE!M10)</f>
        <v>131.19999999999999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>
        <f>IF(SP_NORTE!M13="","*",SP_NORTE!M13)</f>
        <v>375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-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-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>
        <f>IF(SP_NORTE!M16="","*",SP_NORTE!M16)</f>
        <v>291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>
        <f>IF(SP_NORTE!M17="","*",SP_NORTE!M17)</f>
        <v>152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-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-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-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>
        <f>IF(SP_NORTE!M21="","*",SP_NORTE!M21)</f>
        <v>35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-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>
        <f>IF(SP_NORTE!M23="","*",SP_NORTE!M23)</f>
        <v>13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>
        <f>IF(SP_NORTE!M24="","*",SP_NORTE!M24)</f>
        <v>1312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*</v>
      </c>
      <c r="E25" s="97" t="str">
        <f>IF(SP_NORTE!H28="","*",SP_NORTE!H28)</f>
        <v>*</v>
      </c>
      <c r="F25" s="103" t="str">
        <f>IF(SP_NORTE!M28="","*",SP_NORTE!M28)</f>
        <v>-</v>
      </c>
      <c r="G25" s="98" t="str">
        <f>IF(SP_NORTE!I28="","*",SP_NORTE!I28)</f>
        <v>*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2026-02-02T10:26:56Z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