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28" documentId="120_S{118792C3-22EF-5104-A093-F22BFE3913F3}" xr6:coauthVersionLast="47" xr6:coauthVersionMax="47" xr10:uidLastSave="{E84CF9B3-73B2-4F64-85C9-58C95A79C4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" i="1" l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F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/>
  <c r="U132" i="1" a="1"/>
  <c r="U132" i="1"/>
  <c r="AI132" i="1"/>
  <c r="BB132" i="1" s="1"/>
  <c r="AJ132" i="1"/>
  <c r="AK132" i="1"/>
  <c r="K132" i="10" s="1"/>
  <c r="AL132" i="1"/>
  <c r="AM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/>
  <c r="AM139" i="1" s="1"/>
  <c r="N139" i="1" a="1"/>
  <c r="N139" i="1"/>
  <c r="L135" i="15" s="1"/>
  <c r="R139" i="1"/>
  <c r="S139" i="1" a="1"/>
  <c r="S139" i="1"/>
  <c r="T139" i="1" a="1"/>
  <c r="T139" i="1" s="1"/>
  <c r="U139" i="1" a="1"/>
  <c r="U139" i="1"/>
  <c r="AI139" i="1"/>
  <c r="AJ139" i="1"/>
  <c r="AK139" i="1"/>
  <c r="K139" i="10" s="1"/>
  <c r="AL139" i="1"/>
  <c r="AN139" i="1"/>
  <c r="AO139" i="1"/>
  <c r="AP139" i="1"/>
  <c r="M139" i="10" s="1"/>
  <c r="AQ139" i="1"/>
  <c r="AY139" i="1"/>
  <c r="BB139" i="1"/>
  <c r="BC139" i="1" a="1"/>
  <c r="BC139" i="1" s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6" i="15" s="1"/>
  <c r="R140" i="1"/>
  <c r="S140" i="1" a="1"/>
  <c r="S140" i="1"/>
  <c r="T140" i="1" a="1"/>
  <c r="T140" i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D140" i="1" a="1"/>
  <c r="BD140" i="1" s="1"/>
  <c r="BE140" i="1" a="1"/>
  <c r="BE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U141" i="1" a="1"/>
  <c r="U141" i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/>
  <c r="L141" i="15" s="1"/>
  <c r="R145" i="1"/>
  <c r="S145" i="1" a="1"/>
  <c r="S145" i="1"/>
  <c r="T145" i="1" a="1"/>
  <c r="T145" i="1" s="1"/>
  <c r="U145" i="1" a="1"/>
  <c r="U145" i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AY155" i="1"/>
  <c r="BE155" i="1" a="1"/>
  <c r="BE155" i="1" s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AJ774" i="1"/>
  <c r="AK774" i="1"/>
  <c r="K774" i="10" s="1"/>
  <c r="AL774" i="1"/>
  <c r="AN774" i="1"/>
  <c r="AO774" i="1"/>
  <c r="BE774" i="1" s="1" a="1"/>
  <c r="BE774" i="1" s="1"/>
  <c r="AP774" i="1"/>
  <c r="M774" i="10" s="1"/>
  <c r="AQ774" i="1"/>
  <c r="AY774" i="1"/>
  <c r="BB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98" i="1" l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<sst xmlns="http://schemas.openxmlformats.org/spreadsheetml/2006/main" count="3179" uniqueCount="1133">
  <si>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</si>
  <si>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</si>
  <si>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</si>
  <si>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</si>
  <si>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</si>
  <si>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</si>
  <si>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</si>
  <si>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</si>
  <si>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</si>
  <si>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</si>
  <si>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</si>
  <si>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</si>
  <si>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</si>
  <si>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</si>
  <si>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</si>
  <si>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</si>
  <si>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</si>
  <si>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</si>
  <si>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</si>
  <si>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</si>
  <si>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</si>
  <si>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</si>
  <si>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</si>
  <si>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</si>
  <si>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</si>
  <si>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</si>
  <si>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</si>
  <si>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</si>
  <si>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</si>
  <si>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</si>
  <si>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</si>
  <si>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</si>
  <si>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</si>
  <si>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</si>
  <si>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</si>
  <si>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</si>
  <si>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</si>
  <si>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</si>
  <si>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</si>
  <si>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</si>
  <si>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</si>
  <si>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</si>
  <si>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</si>
  <si>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</si>
  <si>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</si>
  <si>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</si>
  <si>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</si>
  <si>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</si>
  <si>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</si>
  <si>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</si>
  <si>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</si>
  <si>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</si>
  <si>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</si>
  <si>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</si>
  <si>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</si>
  <si>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</si>
  <si>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</si>
  <si>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</si>
  <si>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</si>
  <si>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</si>
  <si>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</si>
  <si>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</si>
  <si>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</si>
  <si>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</si>
  <si>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</si>
  <si>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</si>
  <si>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</si>
  <si>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</si>
  <si>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</si>
  <si>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</si>
  <si>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</si>
  <si>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</si>
  <si>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</si>
  <si>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</si>
  <si>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</si>
  <si>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</si>
  <si>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</si>
  <si>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</si>
  <si>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</si>
  <si>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</si>
  <si>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</si>
  <si>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</si>
  <si>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</si>
  <si>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</si>
  <si>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</si>
  <si>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</si>
  <si>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</si>
  <si>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</si>
  <si>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</si>
  <si>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</si>
  <si>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</si>
  <si>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</si>
  <si>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</si>
  <si>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</si>
  <si>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</si>
  <si>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</si>
  <si>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</si>
  <si>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</si>
  <si>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</si>
  <si>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</si>
  <si>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</si>
  <si>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</si>
  <si>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</si>
  <si>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</si>
  <si>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</si>
  <si>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</si>
  <si>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</si>
  <si>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</si>
  <si>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</si>
  <si>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</si>
  <si>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</si>
  <si>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</si>
  <si>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</si>
  <si>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</si>
  <si>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</si>
  <si>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</si>
  <si>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</si>
  <si>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</si>
  <si>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</si>
  <si>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</si>
  <si>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</si>
  <si>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</si>
  <si>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</si>
  <si>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</si>
  <si>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</si>
  <si>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</si>
  <si>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</si>
  <si>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</si>
  <si>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</si>
  <si>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</si>
  <si>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</si>
  <si>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</si>
  <si>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</si>
  <si>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</si>
  <si>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</si>
  <si>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</si>
  <si>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</si>
  <si>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</si>
  <si>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</si>
  <si>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</si>
  <si>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</si>
  <si>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</si>
  <si>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</si>
  <si>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</si>
  <si>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</si>
  <si>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</si>
  <si>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</si>
  <si>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</si>
  <si>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</si>
  <si>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</si>
  <si>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</si>
  <si>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</si>
  <si>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</si>
  <si>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</si>
  <si>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</si>
  <si>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</si>
  <si>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</si>
  <si>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</si>
  <si>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</si>
  <si>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</si>
  <si>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</si>
  <si>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</si>
  <si>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</si>
  <si>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</si>
  <si>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</si>
  <si>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</si>
  <si>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</si>
  <si>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</si>
  <si>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</si>
  <si>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</si>
  <si>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</si>
  <si>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</si>
  <si>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</si>
  <si>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</si>
  <si>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</si>
  <si>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</si>
  <si>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</si>
  <si>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</si>
  <si>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</si>
  <si>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</si>
  <si>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</si>
  <si>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</si>
  <si>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</si>
  <si>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</si>
  <si>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</si>
  <si>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</si>
  <si>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</si>
  <si>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</si>
  <si>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</si>
  <si>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</si>
  <si>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</si>
  <si>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</si>
  <si>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</si>
  <si>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</si>
  <si>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</si>
  <si>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</si>
  <si>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</si>
  <si>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</si>
  <si>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</si>
  <si>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</si>
  <si>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</si>
  <si>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</si>
  <si>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</si>
  <si>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</si>
  <si>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</si>
  <si>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</si>
  <si>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</si>
  <si>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</si>
  <si>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</si>
  <si>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</si>
  <si>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</si>
  <si>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</si>
  <si>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</si>
  <si>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</si>
  <si>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</si>
  <si>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</si>
  <si>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</si>
  <si>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</si>
  <si>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</si>
  <si>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</si>
  <si>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</si>
  <si>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</si>
  <si>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</si>
  <si>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</si>
  <si>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</si>
  <si>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</si>
  <si>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</si>
  <si>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</si>
  <si>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</si>
  <si>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</si>
  <si>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</si>
  <si>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</si>
  <si>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</si>
  <si>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</si>
  <si>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</si>
  <si>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</si>
  <si>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</si>
  <si>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</si>
  <si>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</si>
  <si>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</si>
  <si>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</si>
  <si>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</si>
  <si>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</si>
  <si>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</si>
  <si>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</si>
  <si>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</si>
  <si>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</si>
  <si>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</si>
  <si>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</si>
  <si>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</si>
  <si>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</si>
  <si>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</si>
  <si>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</si>
  <si>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</si>
  <si>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</si>
  <si>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</si>
  <si>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</si>
  <si>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</si>
  <si>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</si>
  <si>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</si>
  <si>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</si>
  <si>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</si>
  <si>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</si>
  <si>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</si>
  <si>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</si>
  <si>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</si>
  <si>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</si>
  <si>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</si>
  <si>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</si>
  <si>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</si>
  <si>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</si>
  <si>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</si>
  <si>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</si>
  <si>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</si>
  <si>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</si>
  <si>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</si>
  <si>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</si>
  <si>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</si>
  <si>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</si>
  <si>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</si>
  <si>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</si>
  <si>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</si>
  <si>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</si>
  <si>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</si>
  <si>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</si>
  <si>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</si>
  <si>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</si>
  <si>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</si>
  <si>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</si>
  <si>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</si>
  <si>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</si>
  <si>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</si>
  <si>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</si>
  <si>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</si>
  <si>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</si>
  <si>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</si>
  <si>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</si>
  <si>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</si>
  <si>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</si>
  <si>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</si>
  <si>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</si>
  <si>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</si>
  <si>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</si>
  <si>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</si>
  <si>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</si>
  <si>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</si>
  <si>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</si>
  <si>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</si>
  <si>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</si>
  <si>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</si>
  <si>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</si>
  <si>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</si>
  <si>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</si>
  <si>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</si>
  <si>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</si>
  <si>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</si>
  <si>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</si>
  <si>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</si>
  <si>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</si>
  <si>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</si>
  <si>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</si>
  <si>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</si>
  <si>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</si>
  <si>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</si>
  <si>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</si>
  <si>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</si>
  <si>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</si>
  <si>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</si>
  <si>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</si>
  <si>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</si>
  <si>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</si>
  <si>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</si>
  <si>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</si>
  <si>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</si>
  <si>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</si>
  <si>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</si>
  <si>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</si>
  <si>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</si>
  <si>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</si>
  <si>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</si>
  <si>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</si>
  <si>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</si>
  <si>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</si>
  <si>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</si>
  <si>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</si>
  <si>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</si>
  <si>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</si>
  <si>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</si>
  <si>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</si>
  <si>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</si>
  <si>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</si>
  <si>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</si>
  <si>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</si>
  <si>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</si>
  <si>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</si>
  <si>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</si>
  <si>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</si>
  <si>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</si>
  <si>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</si>
  <si>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</si>
  <si>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</si>
  <si>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</si>
  <si>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</si>
  <si>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</si>
  <si>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</si>
  <si>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</si>
  <si>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</si>
  <si>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</si>
  <si>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</si>
  <si>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</si>
  <si>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</si>
  <si>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</si>
  <si>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</si>
  <si>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</si>
  <si>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</si>
  <si>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</si>
  <si>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</si>
  <si>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</si>
  <si>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</si>
  <si>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</si>
  <si>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</si>
  <si>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</si>
  <si>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</si>
  <si>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</si>
  <si>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</si>
  <si>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</si>
  <si>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</si>
  <si>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</si>
  <si>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</si>
  <si>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</si>
  <si>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</si>
  <si>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</si>
  <si>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</si>
  <si>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</si>
  <si>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</si>
  <si>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</si>
  <si>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</si>
  <si>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</si>
  <si>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</si>
  <si>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</si>
  <si>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</si>
  <si>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</si>
  <si>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</si>
  <si>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</si>
  <si>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</si>
  <si>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</si>
  <si>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</si>
  <si>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</si>
  <si>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</si>
  <si>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</si>
  <si>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</si>
  <si>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</si>
  <si>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</si>
  <si>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</si>
  <si>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</si>
  <si>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</si>
  <si>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</si>
  <si>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</si>
  <si>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</si>
  <si>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</si>
  <si>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</si>
  <si>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</si>
  <si>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</si>
  <si>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</si>
  <si>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</si>
  <si>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</si>
  <si>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</si>
  <si>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</si>
  <si>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</si>
  <si>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</si>
  <si>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</si>
  <si>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</si>
  <si>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</si>
  <si>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</si>
  <si>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</si>
  <si>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</si>
  <si>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</si>
  <si>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</si>
  <si>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</si>
  <si>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</si>
  <si>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</si>
  <si>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</si>
  <si>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</si>
  <si>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</si>
  <si>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</si>
  <si>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</si>
  <si>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</si>
  <si>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</si>
  <si>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</si>
  <si>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</si>
  <si>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</si>
  <si>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</si>
  <si>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</si>
  <si>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</si>
  <si>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</si>
  <si>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</si>
  <si>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</si>
  <si>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</si>
  <si>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</si>
  <si>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</si>
  <si>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</si>
  <si>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</si>
  <si>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</si>
  <si>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</si>
  <si>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</si>
  <si>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</si>
  <si>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</si>
  <si>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</si>
  <si>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</si>
  <si>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</si>
  <si>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</si>
  <si>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</si>
  <si>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</si>
  <si>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</si>
  <si>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</si>
  <si>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</si>
  <si>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</si>
  <si>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</si>
  <si>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</si>
  <si>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</si>
  <si>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</si>
  <si>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</si>
  <si>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</si>
  <si>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</si>
  <si>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</si>
  <si>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</si>
  <si>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</si>
  <si>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</si>
  <si>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</si>
  <si>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</si>
  <si>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</si>
  <si>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</si>
  <si>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</si>
  <si>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</si>
  <si>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</si>
  <si>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</si>
  <si>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</si>
  <si>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</si>
  <si>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</si>
  <si>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</si>
  <si>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</si>
  <si>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</si>
  <si>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</si>
  <si>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</si>
  <si>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</si>
  <si>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</si>
  <si>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</si>
  <si>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</si>
  <si>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</si>
  <si>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</si>
  <si>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</si>
  <si>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</si>
  <si>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</si>
  <si>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</si>
  <si>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</si>
  <si>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</si>
  <si>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</si>
  <si>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</si>
  <si>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</si>
  <si>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</si>
  <si>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</si>
  <si>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</si>
  <si>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</si>
  <si>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</si>
  <si>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</si>
  <si>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</si>
  <si>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</si>
  <si>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</si>
  <si>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</si>
  <si>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</si>
  <si>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</si>
  <si>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</si>
  <si>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</si>
  <si>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</si>
  <si>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</si>
  <si>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</si>
  <si>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</si>
  <si>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</si>
  <si>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</si>
  <si>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</si>
  <si>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</si>
  <si>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</si>
  <si>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</si>
  <si>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</si>
  <si>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</si>
  <si>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</si>
  <si>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</si>
  <si>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</si>
  <si>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</si>
  <si>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</si>
  <si>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</si>
  <si>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</si>
  <si>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</si>
  <si>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</si>
  <si>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</si>
  <si>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</si>
  <si>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</si>
  <si>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</si>
  <si>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</si>
  <si>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</si>
  <si>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</si>
  <si>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</si>
  <si>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</si>
  <si>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</si>
  <si>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</si>
  <si>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</si>
  <si>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</si>
  <si>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</si>
  <si>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</si>
  <si>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</si>
  <si>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</si>
  <si>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</si>
  <si>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</si>
  <si>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</si>
  <si>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</si>
  <si>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</si>
  <si>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</si>
  <si>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</si>
  <si>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</si>
  <si>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</si>
  <si>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</si>
  <si>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</si>
  <si>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</si>
  <si>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</si>
  <si>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</si>
  <si>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</si>
  <si>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</si>
  <si>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</si>
  <si>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</si>
  <si>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</si>
  <si>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</si>
  <si>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</si>
  <si>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</si>
  <si>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</si>
  <si>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</si>
  <si>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</si>
  <si>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</si>
  <si>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</si>
  <si>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</si>
  <si>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</si>
  <si>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</si>
  <si>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</si>
  <si>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</si>
  <si>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</si>
  <si>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</si>
  <si>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</si>
  <si>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</si>
  <si>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</si>
  <si>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</si>
  <si>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</si>
  <si>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</si>
  <si>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</si>
  <si>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</si>
  <si>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</si>
  <si>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</si>
  <si>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</si>
  <si>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</si>
  <si>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</si>
  <si>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</si>
  <si>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</si>
  <si>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</si>
  <si>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</si>
  <si>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</si>
  <si>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</si>
  <si>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</si>
  <si>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</si>
  <si>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</si>
  <si>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</si>
  <si>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</si>
  <si>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</si>
  <si>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</si>
  <si>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</si>
  <si>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</si>
  <si>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</si>
  <si>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</si>
  <si>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</si>
  <si>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</si>
  <si>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</si>
  <si>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</si>
  <si>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</si>
  <si>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</si>
  <si>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</si>
  <si>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</si>
  <si>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</si>
  <si>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</si>
  <si>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</si>
  <si>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</si>
  <si>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</si>
  <si>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</si>
  <si>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</si>
  <si>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</si>
  <si>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</si>
  <si>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</si>
  <si>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</si>
  <si>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</si>
  <si>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</si>
  <si>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</si>
  <si>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</si>
  <si>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</si>
  <si>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</si>
  <si>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</si>
  <si>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</si>
  <si>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</si>
  <si>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</si>
  <si>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</si>
  <si>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</si>
  <si>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</si>
  <si>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</si>
  <si>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</si>
  <si>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</si>
  <si>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</si>
  <si>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</si>
  <si>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</si>
  <si>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</si>
  <si>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</si>
  <si>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</si>
  <si>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</si>
  <si>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</si>
  <si>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</si>
  <si>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</si>
  <si>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</si>
  <si>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</si>
  <si>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</si>
  <si>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</si>
  <si>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</si>
  <si>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</si>
  <si>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</si>
  <si>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</si>
  <si>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</si>
  <si>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</si>
  <si>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</si>
  <si>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</si>
  <si>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</si>
  <si>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</si>
  <si>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</si>
  <si>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</si>
  <si>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</si>
  <si>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</si>
  <si>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</si>
  <si>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</si>
  <si>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</si>
  <si>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</si>
  <si>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</si>
  <si>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</si>
  <si>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</si>
  <si>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</si>
  <si>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</si>
  <si>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</si>
  <si>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</si>
  <si>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</si>
  <si>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</si>
  <si>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</si>
  <si>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</si>
  <si>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</si>
  <si>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</si>
  <si>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</si>
  <si>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</si>
  <si>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</si>
  <si>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</si>
  <si>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</si>
  <si>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</si>
  <si>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</si>
  <si>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</si>
  <si>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</si>
  <si>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</si>
  <si>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</si>
  <si>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</si>
  <si>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</si>
  <si>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</si>
  <si>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</si>
  <si>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</si>
  <si>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</si>
  <si>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</si>
  <si>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</si>
  <si>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</si>
  <si>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</si>
  <si>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</si>
  <si>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</si>
  <si>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</si>
  <si>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</si>
  <si>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</si>
  <si>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</si>
  <si>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</si>
  <si>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</si>
  <si>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</si>
  <si>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</si>
  <si>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</si>
  <si>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</si>
  <si>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</si>
  <si>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</si>
  <si>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</si>
  <si>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</si>
  <si>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</si>
  <si>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</si>
  <si>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</si>
  <si>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</si>
  <si>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</si>
  <si>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</si>
  <si>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</si>
  <si>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</si>
  <si>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</si>
  <si>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</si>
  <si>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</si>
  <si>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</si>
  <si>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</si>
  <si>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</si>
  <si>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</si>
  <si>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</si>
  <si>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</si>
  <si>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</si>
  <si>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</si>
  <si>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</si>
  <si>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</si>
  <si>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</si>
  <si>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</si>
  <si>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</si>
  <si>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</si>
  <si>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</si>
  <si>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</si>
  <si>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</si>
  <si>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</si>
  <si>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</si>
  <si>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</si>
  <si>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</si>
  <si>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</si>
  <si>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</si>
  <si>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</si>
  <si>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</si>
  <si>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</si>
  <si>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</si>
  <si>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</si>
  <si>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</si>
  <si>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</si>
  <si>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</si>
  <si>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</si>
  <si>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</si>
  <si>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</si>
  <si>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</si>
  <si>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</si>
  <si>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</si>
  <si>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</si>
  <si>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</si>
  <si>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</si>
  <si>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</si>
  <si>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</si>
  <si>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</si>
  <si>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</si>
  <si>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</si>
  <si>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</si>
  <si>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</si>
  <si>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</si>
  <si>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</si>
  <si>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</si>
  <si>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</si>
  <si>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</si>
  <si>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</si>
  <si>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</si>
  <si>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</si>
  <si>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</si>
  <si>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</si>
  <si>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</si>
  <si>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</si>
  <si>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</si>
  <si>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</si>
  <si>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</si>
  <si>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</si>
  <si>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</si>
  <si>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</si>
  <si>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</si>
  <si>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</si>
  <si>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</si>
  <si>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</si>
  <si>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</si>
  <si>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</si>
  <si>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</si>
  <si>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</si>
  <si>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</si>
  <si>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</si>
  <si>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</si>
  <si>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</si>
  <si>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</si>
  <si>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</si>
  <si>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</si>
  <si>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</si>
  <si>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</si>
  <si>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</si>
  <si>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</si>
  <si>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</si>
  <si>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</si>
  <si>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</si>
  <si>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</si>
  <si>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</si>
  <si>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</si>
  <si>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</si>
  <si>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</si>
  <si>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</si>
  <si>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</si>
  <si>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</si>
  <si>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</si>
  <si>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</si>
  <si>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</si>
  <si>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</si>
  <si>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</si>
  <si>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</si>
  <si>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</si>
  <si>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</si>
  <si>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</si>
  <si>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</si>
  <si>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</si>
  <si>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</si>
  <si>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</si>
  <si>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</si>
  <si>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</si>
  <si>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</si>
  <si>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</si>
  <si>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</si>
  <si>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</si>
  <si>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</si>
  <si>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</si>
  <si>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</si>
  <si>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</si>
  <si>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</si>
  <si>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</si>
  <si>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</si>
  <si>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</si>
  <si>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</si>
  <si>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</si>
  <si>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</si>
  <si>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</si>
  <si>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</si>
  <si>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</si>
  <si>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</si>
  <si>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</si>
  <si>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</si>
  <si>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</si>
  <si>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</si>
  <si>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</si>
  <si>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</si>
  <si>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</si>
  <si>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</si>
  <si>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</si>
  <si>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</si>
  <si>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</si>
  <si>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</si>
  <si>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</si>
  <si>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</si>
  <si>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</si>
  <si>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</si>
  <si>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</si>
  <si>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</si>
  <si>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</si>
  <si>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</si>
  <si>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</si>
  <si>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</si>
  <si>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</si>
  <si>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</si>
  <si>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</si>
  <si>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</si>
  <si>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</si>
  <si>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</si>
  <si>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</si>
  <si>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</si>
  <si>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</si>
  <si>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</si>
  <si>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</si>
  <si>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</si>
  <si>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</si>
  <si>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</si>
  <si>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</si>
  <si>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</si>
  <si>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</si>
  <si>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</si>
  <si>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</si>
  <si>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</si>
  <si>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</si>
  <si>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</si>
  <si>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</si>
  <si>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</si>
  <si>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</si>
  <si>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</si>
  <si>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</si>
  <si>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</si>
  <si>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</si>
  <si>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</si>
  <si>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</si>
  <si>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</si>
  <si>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</si>
  <si>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</si>
  <si>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</si>
  <si>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</si>
  <si>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</si>
  <si>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</si>
  <si>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</si>
  <si>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</si>
  <si>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</si>
  <si>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</si>
  <si>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</si>
  <si>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</si>
  <si>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</si>
  <si>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</si>
  <si>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</si>
  <si>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</si>
  <si>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</si>
  <si>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</si>
  <si>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</si>
  <si>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</si>
  <si>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</si>
  <si>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</si>
  <si>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</si>
  <si>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</si>
  <si>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</si>
  <si>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</si>
  <si>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</si>
  <si>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</si>
  <si>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</si>
  <si>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</si>
  <si>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</si>
  <si>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</si>
  <si>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</si>
  <si>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</si>
  <si>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</si>
  <si>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</si>
  <si>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</si>
  <si>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</si>
  <si>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</si>
  <si>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</si>
  <si>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</si>
  <si>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</si>
  <si>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</si>
  <si>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</si>
  <si>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</si>
  <si>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</si>
  <si>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</si>
  <si>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</si>
  <si>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</si>
  <si>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</si>
  <si>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</si>
  <si>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</si>
  <si>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</si>
  <si>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</si>
  <si>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</si>
  <si>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</si>
  <si>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</si>
  <si>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</si>
  <si>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</si>
  <si>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</si>
  <si>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</si>
  <si>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</si>
  <si>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</si>
  <si>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</si>
  <si>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</si>
  <si>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</si>
  <si>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</si>
  <si>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</si>
  <si>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</si>
  <si>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</si>
  <si>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</si>
  <si>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</si>
  <si>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</si>
  <si>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</si>
  <si>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</si>
  <si>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</si>
  <si>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</si>
  <si>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</si>
  <si>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</si>
  <si>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</si>
  <si>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</si>
  <si>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</si>
  <si>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</si>
  <si>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</si>
  <si>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</si>
  <si>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</si>
  <si>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Elder</t>
  </si>
  <si>
    <t>Antonioni</t>
  </si>
  <si>
    <t>Israel</t>
  </si>
  <si>
    <t xml:space="preserve">Descarga de dormentes na via 2  </t>
  </si>
  <si>
    <t xml:space="preserve">Recolhimento de dormentes  </t>
  </si>
  <si>
    <t xml:space="preserve">Edson </t>
  </si>
  <si>
    <t>Substituição de dormentes</t>
  </si>
  <si>
    <t>ZYU-ZKE</t>
  </si>
  <si>
    <t>ZYUZKE</t>
  </si>
  <si>
    <t xml:space="preserve">Jonas </t>
  </si>
  <si>
    <t>Deslocamento para abastecer locomotiva</t>
  </si>
  <si>
    <t xml:space="preserve">Robson </t>
  </si>
  <si>
    <t>Limpeza na ponte</t>
  </si>
  <si>
    <t>Osmar</t>
  </si>
  <si>
    <t>Substituição de meia chave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</si>
  <si>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</si>
  <si>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</si>
  <si>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</si>
  <si>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</si>
  <si>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</si>
  <si>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</si>
  <si>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</si>
  <si>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</si>
  <si>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</si>
  <si>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</si>
  <si>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</si>
  <si>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</si>
  <si>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</si>
  <si>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ZPTZDR</t>
  </si>
  <si>
    <t>PDM - 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</si>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</sst>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" activePane="topRight" state="frozen"/>
      <selection pane="topRight" activeCell="B26" sqref="B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7" t="s">
        <v>925</v>
      </c>
      <c r="C1" s="178"/>
      <c r="D1" s="178"/>
      <c r="E1" s="3"/>
      <c r="F1" s="177" t="s">
        <v>926</v>
      </c>
      <c r="G1" s="178"/>
      <c r="H1" s="179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80"/>
      <c r="AH1" s="5"/>
      <c r="AI1" s="187" t="s">
        <v>927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928</v>
      </c>
      <c r="BI1" s="193"/>
      <c r="BJ1" s="193"/>
      <c r="BK1" s="194"/>
      <c r="BL1" s="5"/>
      <c r="BM1" s="184" t="s">
        <v>929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7" t="s">
        <v>930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933</v>
      </c>
      <c r="AT2" s="188"/>
      <c r="AU2" s="188"/>
      <c r="AV2" s="188"/>
      <c r="AW2" s="188"/>
      <c r="AX2" s="188"/>
      <c r="AY2" s="191"/>
      <c r="AZ2" s="6"/>
      <c r="BA2" s="181" t="s">
        <v>934</v>
      </c>
      <c r="BB2" s="183"/>
      <c r="BC2" s="187" t="s">
        <v>931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1" t="s">
        <v>935</v>
      </c>
      <c r="AJ3" s="183"/>
      <c r="AK3" s="181" t="s">
        <v>936</v>
      </c>
      <c r="AL3" s="182"/>
      <c r="AM3" s="205"/>
      <c r="AN3" s="206"/>
      <c r="AO3" s="182"/>
      <c r="AP3" s="182"/>
      <c r="AQ3" s="183"/>
      <c r="AR3" s="63"/>
      <c r="AS3" s="203" t="s">
        <v>942</v>
      </c>
      <c r="AT3" s="204"/>
      <c r="AU3" s="203" t="s">
        <v>943</v>
      </c>
      <c r="AV3" s="204"/>
      <c r="AW3" s="203" t="s">
        <v>944</v>
      </c>
      <c r="AX3" s="204"/>
      <c r="AY3" s="63" t="s">
        <v>945</v>
      </c>
      <c r="AZ3" s="63"/>
      <c r="BA3" s="201"/>
      <c r="BB3" s="202"/>
      <c r="BC3" s="181" t="s">
        <v>938</v>
      </c>
      <c r="BD3" s="182"/>
      <c r="BE3" s="182"/>
      <c r="BF3" s="183"/>
      <c r="BG3" s="62"/>
      <c r="BH3" s="195"/>
      <c r="BI3" s="196"/>
      <c r="BJ3" s="196"/>
      <c r="BK3" s="197"/>
      <c r="BL3" s="62"/>
      <c r="BM3" s="184" t="s">
        <v>946</v>
      </c>
      <c r="BN3" s="185"/>
      <c r="BO3" s="185"/>
      <c r="BP3" s="186"/>
      <c r="BQ3" s="184" t="s">
        <v>717</v>
      </c>
      <c r="BR3" s="185"/>
      <c r="BS3" s="186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1032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/>
      <c r="AS13" s="108"/>
      <c r="AT13" s="108"/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1032</v>
      </c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/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1033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ZAC2</v>
      </c>
      <c r="AL14" s="31" t="str">
        <f>BS_CONTROLE[[#This Row],[Local - Encerramento]]</f>
        <v>ZAC2</v>
      </c>
      <c r="AM14" s="105" t="str">
        <f>IF(BS_CONTROLE[[#This Row],[Entre - Estações]]=0, "-", BS_CONTROLE[[#This Row],[Entre - Estações]])</f>
        <v>ZAC-ZSW</v>
      </c>
      <c r="AN14" s="105" t="str">
        <f>IF(BS_CONTROLE[[#This Row],[SB]]=0, "-", BS_CONTROLE[[#This Row],[SB]])</f>
        <v>ZACZSW</v>
      </c>
      <c r="AO14" s="105">
        <f>IF(BS_CONTROLE[[#This Row],[SUB]]=0, "-", BS_CONTROLE[[#This Row],[SUB]])</f>
        <v>70</v>
      </c>
      <c r="AP14" s="105">
        <f>BS_CONTROLE[[#This Row],[KM - Inicio]]</f>
        <v>87</v>
      </c>
      <c r="AQ14" s="105">
        <f>BS_CONTROLE[[#This Row],[KM - Inicio]]</f>
        <v>87</v>
      </c>
      <c r="AR14" s="108"/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/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1034</v>
      </c>
      <c r="W16" s="151" t="s">
        <v>1035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/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1034</v>
      </c>
      <c r="W17" s="151" t="s">
        <v>1036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/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1037</v>
      </c>
      <c r="W20" s="151" t="s">
        <v>1038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1039</v>
      </c>
      <c r="N21" s="150" t="s">
        <v>1040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1041</v>
      </c>
      <c r="W21" s="151" t="s">
        <v>1042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1043</v>
      </c>
      <c r="W22" s="151" t="s">
        <v>1044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1045</v>
      </c>
      <c r="W23" s="151" t="s">
        <v>1046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/>
      <c r="AS23" s="108"/>
      <c r="AT23" s="108"/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1047</v>
      </c>
      <c r="W26" s="151" t="s">
        <v>1048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1033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1051</v>
      </c>
      <c r="W28" s="151" t="s">
        <v>1052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0" t="str">
        <f>BS_CONTROLE[[#This Row],[Responsavel pelo boletim]]</f>
        <v xml:space="preserve">Felipe 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1053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1054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1051</v>
      </c>
      <c r="W33" s="151" t="s">
        <v>1055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1051</v>
      </c>
      <c r="W34" s="151" t="s">
        <v>1056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1057</v>
      </c>
      <c r="W35" s="151" t="s">
        <v>1056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1058</v>
      </c>
      <c r="W36" s="151" t="s">
        <v>1059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/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1060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1058</v>
      </c>
      <c r="W37" s="151" t="s">
        <v>1059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1058</v>
      </c>
      <c r="W38" s="151" t="s">
        <v>1061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1058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34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7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1062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1063</v>
      </c>
      <c r="C4" s="160" t="s">
        <v>1064</v>
      </c>
      <c r="D4" s="160" t="s">
        <v>1065</v>
      </c>
      <c r="E4" s="160" t="s">
        <v>1066</v>
      </c>
      <c r="F4" s="160" t="s">
        <v>4</v>
      </c>
      <c r="G4" s="160" t="s">
        <v>1067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1068</v>
      </c>
      <c r="C6" s="161">
        <v>407867</v>
      </c>
      <c r="D6" s="161" t="s">
        <v>1069</v>
      </c>
      <c r="E6" s="161" t="s">
        <v>799</v>
      </c>
      <c r="F6" s="161" t="s">
        <v>1070</v>
      </c>
      <c r="G6" s="162"/>
    </row>
    <row r="7" spans="2:7">
      <c r="B7" s="161" t="s">
        <v>1071</v>
      </c>
      <c r="C7" s="161">
        <v>293644</v>
      </c>
      <c r="D7" s="161" t="s">
        <v>1072</v>
      </c>
      <c r="E7" s="161" t="s">
        <v>799</v>
      </c>
      <c r="F7" s="161" t="s">
        <v>1070</v>
      </c>
      <c r="G7" s="162"/>
    </row>
    <row r="8" spans="2:7">
      <c r="B8" s="161" t="s">
        <v>1073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1074</v>
      </c>
      <c r="C9" s="161">
        <v>256790</v>
      </c>
      <c r="D9" s="161" t="s">
        <v>1075</v>
      </c>
      <c r="E9" s="161" t="s">
        <v>800</v>
      </c>
      <c r="F9" s="161" t="s">
        <v>1076</v>
      </c>
      <c r="G9" s="162">
        <v>46357</v>
      </c>
    </row>
    <row r="10" spans="2:7">
      <c r="B10" s="161" t="s">
        <v>1077</v>
      </c>
      <c r="C10" s="161">
        <v>265193</v>
      </c>
      <c r="D10" s="161" t="s">
        <v>1078</v>
      </c>
      <c r="E10" s="161" t="s">
        <v>801</v>
      </c>
      <c r="F10" s="161" t="s">
        <v>1079</v>
      </c>
      <c r="G10" s="161" t="s">
        <v>1080</v>
      </c>
    </row>
    <row r="11" spans="2:7">
      <c r="B11" s="161" t="s">
        <v>1081</v>
      </c>
      <c r="C11" s="161">
        <v>293716</v>
      </c>
      <c r="D11" s="161" t="s">
        <v>1082</v>
      </c>
      <c r="E11" s="161" t="s">
        <v>801</v>
      </c>
      <c r="F11" s="161" t="s">
        <v>1079</v>
      </c>
      <c r="G11" s="162">
        <v>46204</v>
      </c>
    </row>
    <row r="12" spans="2:7">
      <c r="B12" s="161" t="s">
        <v>1083</v>
      </c>
      <c r="C12" s="161">
        <v>257258</v>
      </c>
      <c r="D12" s="161" t="s">
        <v>1084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1085</v>
      </c>
      <c r="C13" s="161">
        <v>371147</v>
      </c>
      <c r="D13" s="161" t="s">
        <v>1086</v>
      </c>
      <c r="E13" s="161" t="s">
        <v>802</v>
      </c>
      <c r="F13" s="161" t="s">
        <v>128</v>
      </c>
      <c r="G13" s="161" t="s">
        <v>1080</v>
      </c>
    </row>
    <row r="14" spans="2:7">
      <c r="B14" s="161" t="s">
        <v>1087</v>
      </c>
      <c r="C14" s="161">
        <v>259230</v>
      </c>
      <c r="D14" s="161" t="s">
        <v>1088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1089</v>
      </c>
      <c r="C15" s="161">
        <v>370705</v>
      </c>
      <c r="D15" s="161"/>
      <c r="E15" s="161" t="s">
        <v>802</v>
      </c>
      <c r="F15" s="161" t="s">
        <v>128</v>
      </c>
      <c r="G15" s="161" t="s">
        <v>1080</v>
      </c>
    </row>
    <row r="16" spans="2:7">
      <c r="B16" s="161" t="s">
        <v>1090</v>
      </c>
      <c r="C16" s="161">
        <v>258542</v>
      </c>
      <c r="D16" s="161" t="s">
        <v>1091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1092</v>
      </c>
      <c r="C17" s="161">
        <v>257050</v>
      </c>
      <c r="D17" s="161" t="s">
        <v>1093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4" sqref="D14:G14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1094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1095</v>
      </c>
      <c r="D4" s="163" t="s">
        <v>1096</v>
      </c>
      <c r="E4" s="163" t="s">
        <v>1097</v>
      </c>
      <c r="F4" s="160" t="s">
        <v>1098</v>
      </c>
      <c r="G4" s="163" t="s">
        <v>1099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46048</v>
      </c>
      <c r="E6" s="167">
        <v>9.5</v>
      </c>
      <c r="F6" s="169" t="s">
        <v>1100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1101</v>
      </c>
      <c r="G7" s="167" t="s">
        <v>1102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1100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1100</v>
      </c>
      <c r="G9" s="167" t="s">
        <v>1103</v>
      </c>
    </row>
    <row r="10" spans="2:7" ht="19.5" customHeight="1">
      <c r="B10" s="167" t="s">
        <v>1104</v>
      </c>
      <c r="C10" s="167">
        <v>9038</v>
      </c>
      <c r="D10" s="168">
        <v>46049</v>
      </c>
      <c r="E10" s="167">
        <v>15098</v>
      </c>
      <c r="F10" s="169" t="s">
        <v>1105</v>
      </c>
      <c r="G10" s="167" t="s">
        <v>1106</v>
      </c>
    </row>
    <row r="11" spans="2:7" ht="19.5" customHeight="1">
      <c r="B11" s="167" t="s">
        <v>719</v>
      </c>
      <c r="C11" s="167" t="s">
        <v>1107</v>
      </c>
      <c r="D11" s="168">
        <v>46048</v>
      </c>
      <c r="E11" s="167">
        <v>11300</v>
      </c>
      <c r="F11" s="169" t="s">
        <v>1108</v>
      </c>
      <c r="G11" s="167" t="s">
        <v>1109</v>
      </c>
    </row>
    <row r="12" spans="2:7" ht="19.5" customHeight="1">
      <c r="B12" s="167" t="s">
        <v>719</v>
      </c>
      <c r="C12" s="167" t="s">
        <v>1110</v>
      </c>
      <c r="D12" s="168">
        <v>46048</v>
      </c>
      <c r="E12" s="167">
        <v>13300</v>
      </c>
      <c r="F12" s="169" t="s">
        <v>1108</v>
      </c>
      <c r="G12" s="167" t="s">
        <v>1111</v>
      </c>
    </row>
    <row r="13" spans="2:7" ht="19.5" customHeight="1">
      <c r="B13" s="167" t="s">
        <v>719</v>
      </c>
      <c r="C13" s="167" t="s">
        <v>1112</v>
      </c>
      <c r="D13" s="168">
        <v>46048</v>
      </c>
      <c r="E13" s="167">
        <v>10500</v>
      </c>
      <c r="F13" s="169" t="s">
        <v>1108</v>
      </c>
      <c r="G13" s="167"/>
    </row>
    <row r="14" spans="2:7" ht="19.5" customHeight="1">
      <c r="B14" s="167" t="s">
        <v>719</v>
      </c>
      <c r="C14" s="167" t="s">
        <v>1113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1114</v>
      </c>
      <c r="V1" s="215"/>
      <c r="W1" s="215"/>
    </row>
    <row r="2" spans="1:23" ht="15" customHeight="1">
      <c r="A2" s="87" t="s">
        <v>1115</v>
      </c>
      <c r="B2" s="87" t="s">
        <v>1116</v>
      </c>
      <c r="C2" s="87" t="s">
        <v>386</v>
      </c>
      <c r="D2" s="88" t="s">
        <v>967</v>
      </c>
      <c r="E2" s="88" t="s">
        <v>4</v>
      </c>
      <c r="F2" s="88" t="s">
        <v>1117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1118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1119</v>
      </c>
      <c r="D5" s="217"/>
      <c r="E5" s="217"/>
      <c r="F5" s="217"/>
      <c r="G5" s="217"/>
      <c r="H5" s="217"/>
      <c r="I5" s="217"/>
      <c r="J5" s="218"/>
      <c r="K5" s="219" t="s">
        <v>1120</v>
      </c>
      <c r="L5" s="220"/>
      <c r="M5" s="220"/>
      <c r="N5" s="220"/>
      <c r="O5" s="221" t="s">
        <v>1121</v>
      </c>
      <c r="P5" s="222"/>
    </row>
    <row r="6" spans="1:16" s="74" customFormat="1" ht="15" customHeight="1">
      <c r="A6" s="66" t="s">
        <v>1117</v>
      </c>
      <c r="B6" s="75" t="s">
        <v>1116</v>
      </c>
      <c r="C6" s="76" t="s">
        <v>967</v>
      </c>
      <c r="D6" s="77" t="s">
        <v>968</v>
      </c>
      <c r="E6" s="76" t="s">
        <v>1122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1123</v>
      </c>
      <c r="M6" s="80" t="s">
        <v>586</v>
      </c>
      <c r="N6" s="81" t="s">
        <v>962</v>
      </c>
      <c r="O6" s="158" t="s">
        <v>1005</v>
      </c>
      <c r="P6" s="133" t="s">
        <v>1124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ZAC2</v>
      </c>
      <c r="L15" s="83" t="str">
        <f>IF(SP_SUL!AM14="","*",SP_SUL!AM14)</f>
        <v>ZAC-ZSW</v>
      </c>
      <c r="M15" s="83">
        <f>IF(SP_SUL!AP14="","*",SP_SUL!AP14)</f>
        <v>87</v>
      </c>
      <c r="N15" s="83" t="str">
        <f>IF(SP_SUL!AM14="","*",SP_SUL!AM14)</f>
        <v>ZAC-ZSW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 t="str">
        <f>IF(SP_SUL!B40="","*",SP_SUL!B40)</f>
        <v>*</v>
      </c>
      <c r="B40" s="83" t="str">
        <f>IF(SP_SUL!X40="","*",SP_SUL!X40)</f>
        <v>*</v>
      </c>
      <c r="C40" s="83" t="str">
        <f>IF(SP_SUL!S40="","*",SP_SUL!S40)</f>
        <v>-</v>
      </c>
      <c r="D40" s="83" t="str">
        <f>IF(SP_SUL!T40="","*",SP_SUL!T40)</f>
        <v>-</v>
      </c>
      <c r="E40" s="83" t="str">
        <f>IF(SP_SUL!D40="","*",SP_SUL!D40)</f>
        <v>*</v>
      </c>
      <c r="F40" s="83" t="str">
        <f>IF(SP_SUL!H40="","*",SP_SUL!H40)</f>
        <v>*</v>
      </c>
      <c r="G40" s="83" t="str">
        <f>IF(SP_SUL!M40="","*",SP_SUL!M40)</f>
        <v>-</v>
      </c>
      <c r="H40" s="116" t="str">
        <f>IF(SP_SUL!K40="","*",SP_SUL!K40)</f>
        <v>*</v>
      </c>
      <c r="I40" s="113" t="str">
        <f>IF(SP_SUL!O40="","*",SP_SUL!O40)</f>
        <v>*</v>
      </c>
      <c r="J40" s="113" t="str">
        <f>IF(SP_SUL!P40="","*",SP_SUL!P40)</f>
        <v>*</v>
      </c>
      <c r="K40" s="83">
        <f>IF(SP_SUL!AK40="","*",SP_SUL!AK40)</f>
        <v>0</v>
      </c>
      <c r="L40" s="83" t="str">
        <f>IF(SP_SUL!AM40="","*",SP_SUL!AM40)</f>
        <v>-</v>
      </c>
      <c r="M40" s="83">
        <f>IF(SP_SUL!AP40="","*",SP_SUL!AP40)</f>
        <v>0</v>
      </c>
      <c r="N40" s="83" t="str">
        <f>IF(SP_SUL!AM40="","*",SP_SUL!AM40)</f>
        <v>-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1125</v>
      </c>
      <c r="C2" s="121" t="s">
        <v>952</v>
      </c>
      <c r="D2" s="76" t="s">
        <v>954</v>
      </c>
      <c r="E2" s="76" t="s">
        <v>1126</v>
      </c>
      <c r="F2" s="99" t="s">
        <v>1127</v>
      </c>
      <c r="G2" s="76" t="s">
        <v>1128</v>
      </c>
      <c r="H2" s="76" t="s">
        <v>1129</v>
      </c>
      <c r="I2" s="76" t="s">
        <v>1130</v>
      </c>
      <c r="J2" s="76" t="s">
        <v>1131</v>
      </c>
      <c r="K2" s="78" t="s">
        <v>1132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 t="str">
        <f>IF(SP_SUL!B40="","*",SP_SUL!B40)</f>
        <v>*</v>
      </c>
      <c r="D36" s="94" t="str">
        <f>IF(SP_SUL!D40="","*",SP_SUL!D40)</f>
        <v>*</v>
      </c>
      <c r="E36" s="94" t="str">
        <f>IF(SP_SUL!H40="","*",SP_SUL!H40)</f>
        <v>*</v>
      </c>
      <c r="F36" s="100" t="str">
        <f>IF(SP_SUL!M40="","*",SP_SUL!M40)</f>
        <v>-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2026-02-02T09:24:03Z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