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134" documentId="120_S{118792C3-22EF-5104-A093-F22BFE3913F3}" xr6:coauthVersionLast="47" xr6:coauthVersionMax="47" xr10:uidLastSave="{057659D0-103C-4375-8176-2004F033B70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2" l="1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70" i="1"/>
  <c r="BT71" i="1"/>
  <c r="BT73" i="1"/>
  <c r="BT74" i="1"/>
  <c r="BT75" i="1"/>
  <c r="BT76" i="1"/>
  <c r="BT77" i="1"/>
  <c r="BT78" i="1"/>
  <c r="BT81" i="1"/>
  <c r="BT82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3" i="1"/>
  <c r="BT84" i="1"/>
  <c r="BT85" i="1"/>
  <c r="BT86" i="1"/>
  <c r="BT87" i="1"/>
  <c r="BT88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<sst xmlns="http://schemas.openxmlformats.org/spreadsheetml/2006/main" count="5111" uniqueCount="1273">
  <si>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</si>
  <si>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</si>
  <si>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</si>
  <si>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</si>
  <si>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</si>
  <si>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</si>
  <si>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</si>
  <si>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</si>
  <si>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</si>
  <si>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</si>
  <si>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</si>
  <si>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</si>
  <si>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</si>
  <si>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</si>
  <si>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</si>
  <si>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</si>
  <si>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</si>
  <si>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</si>
  <si>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</si>
  <si>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</si>
  <si>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</si>
  <si>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</si>
  <si>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</si>
  <si>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</si>
  <si>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</si>
  <si>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</si>
  <si>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</si>
  <si>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</si>
  <si>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</si>
  <si>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</si>
  <si>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</si>
  <si>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</si>
  <si>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</si>
  <si>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</si>
  <si>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</si>
  <si>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</si>
  <si>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</si>
  <si>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</si>
  <si>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</si>
  <si>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</si>
  <si>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</si>
  <si>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</si>
  <si>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</si>
  <si>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</si>
  <si>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</si>
  <si>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</si>
  <si>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</si>
  <si>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</si>
  <si>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</si>
  <si>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</si>
  <si>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</si>
  <si>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</si>
  <si>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</si>
  <si>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</si>
  <si>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</si>
  <si>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</si>
  <si>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</si>
  <si>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</si>
  <si>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</si>
  <si>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</si>
  <si>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</si>
  <si>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</si>
  <si>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</si>
  <si>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</si>
  <si>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</si>
  <si>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</si>
  <si>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</si>
  <si>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</si>
  <si>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</si>
  <si>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</si>
  <si>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</si>
  <si>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</si>
  <si>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</si>
  <si>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</si>
  <si>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</si>
  <si>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</si>
  <si>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</si>
  <si>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</si>
  <si>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</si>
  <si>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</si>
  <si>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</si>
  <si>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</si>
  <si>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</si>
  <si>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</si>
  <si>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</si>
  <si>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</si>
  <si>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</si>
  <si>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</si>
  <si>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</si>
  <si>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</si>
  <si>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</si>
  <si>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</si>
  <si>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</si>
  <si>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</si>
  <si>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</si>
  <si>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</si>
  <si>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</si>
  <si>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</si>
  <si>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</si>
  <si>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</si>
  <si>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</si>
  <si>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</si>
  <si>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</si>
  <si>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</si>
  <si>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</si>
  <si>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</si>
  <si>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</si>
  <si>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</si>
  <si>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</si>
  <si>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</si>
  <si>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</si>
  <si>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</si>
  <si>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</si>
  <si>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</si>
  <si>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</si>
  <si>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</si>
  <si>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</si>
  <si>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</si>
  <si>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</si>
  <si>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</si>
  <si>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</si>
  <si>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</si>
  <si>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</si>
  <si>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</si>
  <si>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</si>
  <si>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</si>
  <si>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</si>
  <si>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</si>
  <si>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</si>
  <si>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</si>
  <si>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</si>
  <si>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</si>
  <si>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</si>
  <si>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</si>
  <si>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</si>
  <si>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</si>
  <si>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</si>
  <si>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</si>
  <si>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</si>
  <si>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</si>
  <si>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</si>
  <si>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</si>
  <si>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</si>
  <si>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</si>
  <si>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</si>
  <si>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</si>
  <si>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</si>
  <si>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</si>
  <si>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</si>
  <si>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</si>
  <si>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</si>
  <si>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</si>
  <si>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</si>
  <si>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</si>
  <si>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</si>
  <si>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</si>
  <si>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</si>
  <si>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</si>
  <si>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</si>
  <si>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</si>
  <si>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</si>
  <si>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</si>
  <si>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</si>
  <si>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</si>
  <si>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</si>
  <si>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</si>
  <si>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</si>
  <si>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</si>
  <si>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</si>
  <si>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</si>
  <si>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</si>
  <si>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</si>
  <si>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</si>
  <si>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</si>
  <si>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</si>
  <si>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</si>
  <si>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</si>
  <si>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</si>
  <si>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</si>
  <si>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</si>
  <si>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</si>
  <si>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</si>
  <si>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</si>
  <si>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</si>
  <si>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</si>
  <si>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</si>
  <si>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</si>
  <si>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</si>
  <si>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</si>
  <si>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</si>
  <si>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</si>
  <si>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</si>
  <si>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</si>
  <si>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</si>
  <si>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</si>
  <si>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</si>
  <si>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</si>
  <si>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</si>
  <si>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</si>
  <si>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</si>
  <si>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</si>
  <si>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</si>
  <si>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</si>
  <si>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</si>
  <si>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</si>
  <si>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</si>
  <si>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</si>
  <si>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</si>
  <si>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</si>
  <si>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</si>
  <si>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</si>
  <si>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</si>
  <si>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</si>
  <si>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</si>
  <si>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</si>
  <si>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</si>
  <si>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</si>
  <si>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</si>
  <si>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</si>
  <si>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</si>
  <si>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</si>
  <si>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</si>
  <si>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</si>
  <si>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</si>
  <si>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</si>
  <si>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</si>
  <si>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</si>
  <si>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</si>
  <si>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</si>
  <si>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</si>
  <si>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</si>
  <si>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</si>
  <si>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</si>
  <si>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</si>
  <si>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</si>
  <si>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</si>
  <si>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</si>
  <si>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</si>
  <si>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</si>
  <si>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</si>
  <si>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</si>
  <si>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</si>
  <si>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</si>
  <si>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</si>
  <si>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</si>
  <si>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</si>
  <si>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</si>
  <si>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</si>
  <si>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</si>
  <si>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</si>
  <si>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</si>
  <si>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</si>
  <si>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</si>
  <si>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</si>
  <si>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</si>
  <si>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</si>
  <si>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</si>
  <si>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</si>
  <si>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</si>
  <si>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</si>
  <si>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</si>
  <si>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</si>
  <si>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</si>
  <si>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</si>
  <si>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</si>
  <si>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</si>
  <si>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</si>
  <si>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</si>
  <si>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</si>
  <si>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</si>
  <si>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</si>
  <si>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</si>
  <si>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</si>
  <si>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</si>
  <si>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</si>
  <si>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</si>
  <si>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</si>
  <si>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</si>
  <si>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</si>
  <si>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</si>
  <si>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</si>
  <si>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</si>
  <si>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</si>
  <si>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</si>
  <si>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</si>
  <si>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</si>
  <si>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</si>
  <si>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</si>
  <si>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</si>
  <si>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</si>
  <si>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</si>
  <si>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</si>
  <si>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</si>
  <si>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</si>
  <si>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</si>
  <si>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</si>
  <si>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</si>
  <si>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</si>
  <si>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</si>
  <si>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</si>
  <si>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</si>
  <si>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</si>
  <si>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</si>
  <si>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</si>
  <si>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</si>
  <si>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</si>
  <si>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</si>
  <si>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</si>
  <si>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</si>
  <si>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</si>
  <si>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</si>
  <si>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</si>
  <si>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</si>
  <si>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</si>
  <si>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</si>
  <si>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</si>
  <si>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</si>
  <si>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</si>
  <si>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</si>
  <si>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</si>
  <si>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</si>
  <si>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</si>
  <si>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</si>
  <si>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</si>
  <si>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</si>
  <si>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</si>
  <si>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</si>
  <si>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</si>
  <si>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</si>
  <si>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</si>
  <si>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</si>
  <si>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</si>
  <si>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</si>
  <si>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</si>
  <si>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</si>
  <si>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</si>
  <si>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</si>
  <si>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</si>
  <si>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</si>
  <si>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</si>
  <si>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</si>
  <si>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</si>
  <si>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</si>
  <si>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</si>
  <si>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</si>
  <si>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</si>
  <si>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</si>
  <si>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</si>
  <si>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</si>
  <si>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</si>
  <si>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</si>
  <si>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</si>
  <si>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</si>
  <si>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</si>
  <si>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</si>
  <si>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</si>
  <si>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</si>
  <si>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</si>
  <si>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</si>
  <si>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</si>
  <si>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</si>
  <si>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</si>
  <si>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</si>
  <si>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</si>
  <si>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</si>
  <si>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</si>
  <si>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</si>
  <si>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</si>
  <si>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</si>
  <si>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</si>
  <si>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</si>
  <si>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</si>
  <si>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</si>
  <si>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</si>
  <si>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</si>
  <si>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</si>
  <si>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</si>
  <si>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</si>
  <si>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</si>
  <si>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</si>
  <si>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</si>
  <si>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</si>
  <si>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</si>
  <si>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</si>
  <si>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</si>
  <si>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</si>
  <si>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</si>
  <si>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</si>
  <si>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</si>
  <si>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</si>
  <si>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</si>
  <si>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</si>
  <si>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</si>
  <si>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</si>
  <si>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</si>
  <si>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</si>
  <si>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</si>
  <si>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</si>
  <si>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</si>
  <si>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</si>
  <si>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</si>
  <si>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</si>
  <si>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</si>
  <si>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</si>
  <si>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</si>
  <si>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</si>
  <si>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</si>
  <si>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</si>
  <si>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</si>
  <si>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</si>
  <si>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</si>
  <si>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</si>
  <si>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</si>
  <si>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</si>
  <si>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</si>
  <si>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</si>
  <si>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</si>
  <si>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</si>
  <si>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</si>
  <si>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</si>
  <si>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</si>
  <si>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</si>
  <si>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</si>
  <si>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</si>
  <si>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</si>
  <si>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</si>
  <si>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</si>
  <si>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</si>
  <si>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</si>
  <si>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</si>
  <si>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</si>
  <si>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</si>
  <si>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</si>
  <si>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</si>
  <si>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</si>
  <si>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</si>
  <si>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</si>
  <si>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</si>
  <si>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</si>
  <si>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</si>
  <si>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</si>
  <si>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</si>
  <si>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</si>
  <si>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</si>
  <si>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</si>
  <si>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</si>
  <si>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</si>
  <si>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</si>
  <si>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</si>
  <si>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</si>
  <si>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</si>
  <si>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</si>
  <si>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</si>
  <si>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</si>
  <si>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</si>
  <si>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</si>
  <si>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</si>
  <si>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</si>
  <si>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</si>
  <si>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</si>
  <si>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</si>
  <si>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</si>
  <si>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</si>
  <si>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</si>
  <si>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</si>
  <si>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</si>
  <si>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</si>
  <si>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</si>
  <si>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</si>
  <si>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</si>
  <si>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</si>
  <si>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</si>
  <si>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</si>
  <si>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</si>
  <si>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</si>
  <si>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</si>
  <si>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</si>
  <si>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</si>
  <si>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</si>
  <si>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</si>
  <si>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</si>
  <si>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</si>
  <si>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</si>
  <si>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</si>
  <si>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</si>
  <si>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</si>
  <si>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</si>
  <si>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</si>
  <si>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</si>
  <si>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</si>
  <si>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</si>
  <si>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</si>
  <si>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</si>
  <si>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</si>
  <si>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</si>
  <si>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</si>
  <si>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</si>
  <si>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</si>
  <si>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</si>
  <si>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</si>
  <si>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</si>
  <si>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</si>
  <si>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</si>
  <si>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</si>
  <si>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</si>
  <si>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</si>
  <si>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</si>
  <si>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</si>
  <si>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</si>
  <si>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</si>
  <si>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</si>
  <si>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</si>
  <si>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</si>
  <si>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</si>
  <si>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</si>
  <si>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</si>
  <si>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</si>
  <si>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</si>
  <si>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</si>
  <si>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</si>
  <si>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</si>
  <si>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</si>
  <si>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</si>
  <si>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</si>
  <si>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</si>
  <si>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</si>
  <si>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</si>
  <si>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</si>
  <si>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</si>
  <si>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</si>
  <si>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</si>
  <si>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</si>
  <si>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</si>
  <si>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</si>
  <si>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</si>
  <si>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</si>
  <si>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</si>
  <si>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</si>
  <si>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</si>
  <si>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</si>
  <si>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</si>
  <si>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</si>
  <si>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</si>
  <si>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</si>
  <si>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</si>
  <si>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</si>
  <si>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</si>
  <si>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</si>
  <si>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</si>
  <si>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</si>
  <si>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</si>
  <si>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</si>
  <si>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</si>
  <si>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</si>
  <si>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</si>
  <si>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</si>
  <si>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</si>
  <si>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</si>
  <si>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</si>
  <si>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</si>
  <si>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</si>
  <si>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</si>
  <si>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</si>
  <si>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</si>
  <si>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</si>
  <si>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</si>
  <si>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</si>
  <si>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</si>
  <si>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</si>
  <si>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</si>
  <si>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</si>
  <si>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</si>
  <si>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</si>
  <si>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</si>
  <si>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</si>
  <si>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</si>
  <si>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</si>
  <si>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</si>
  <si>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</si>
  <si>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</si>
  <si>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</si>
  <si>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</si>
  <si>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</si>
  <si>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</si>
  <si>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</si>
  <si>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</si>
  <si>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</si>
  <si>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</si>
  <si>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</si>
  <si>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</si>
  <si>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</si>
  <si>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</si>
  <si>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</si>
  <si>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</si>
  <si>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</si>
  <si>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</si>
  <si>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</si>
  <si>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</si>
  <si>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</si>
  <si>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</si>
  <si>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</si>
  <si>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</si>
  <si>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</si>
  <si>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</si>
  <si>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</si>
  <si>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</si>
  <si>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</si>
  <si>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</si>
  <si>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</si>
  <si>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</si>
  <si>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</si>
  <si>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</si>
  <si>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</si>
  <si>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</si>
  <si>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</si>
  <si>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</si>
  <si>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</si>
  <si>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</si>
  <si>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</si>
  <si>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</si>
  <si>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</si>
  <si>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</si>
  <si>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</si>
  <si>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</si>
  <si>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</si>
  <si>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</si>
  <si>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</si>
  <si>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</si>
  <si>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</si>
  <si>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</si>
  <si>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</si>
  <si>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</si>
  <si>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</si>
  <si>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</si>
  <si>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</si>
  <si>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</si>
  <si>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</si>
  <si>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</si>
  <si>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</si>
  <si>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</si>
  <si>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</si>
  <si>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</si>
  <si>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</si>
  <si>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</si>
  <si>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</si>
  <si>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</si>
  <si>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</si>
  <si>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</si>
  <si>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</si>
  <si>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</si>
  <si>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</si>
  <si>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</si>
  <si>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</si>
  <si>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</si>
  <si>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</si>
  <si>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</si>
  <si>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</si>
  <si>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</si>
  <si>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</si>
  <si>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</si>
  <si>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</si>
  <si>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</si>
  <si>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</si>
  <si>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</si>
  <si>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</si>
  <si>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</si>
  <si>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</si>
  <si>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</si>
  <si>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</si>
  <si>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</si>
  <si>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</si>
  <si>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</si>
  <si>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</si>
  <si>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</si>
  <si>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</si>
  <si>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</si>
  <si>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</si>
  <si>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</si>
  <si>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</si>
  <si>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</si>
  <si>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</si>
  <si>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</si>
  <si>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</si>
  <si>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</si>
  <si>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</si>
  <si>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</si>
  <si>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</si>
  <si>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</si>
  <si>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</si>
  <si>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</si>
  <si>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</si>
  <si>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</si>
  <si>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</si>
  <si>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</si>
  <si>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</si>
  <si>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</si>
  <si>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</si>
  <si>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</si>
  <si>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</si>
  <si>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</si>
  <si>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</si>
  <si>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</si>
  <si>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</si>
  <si>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</si>
  <si>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</si>
  <si>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</si>
  <si>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</si>
  <si>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</si>
  <si>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</si>
  <si>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</si>
  <si>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</si>
  <si>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</si>
  <si>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</si>
  <si>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</si>
  <si>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</si>
  <si>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</si>
  <si>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</si>
  <si>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</si>
  <si>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</si>
  <si>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</si>
  <si>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</si>
  <si>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</si>
  <si>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</si>
  <si>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</si>
  <si>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</si>
  <si>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</si>
  <si>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</si>
  <si>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</si>
  <si>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</si>
  <si>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</si>
  <si>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</si>
  <si>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</si>
  <si>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</si>
  <si>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</si>
  <si>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</si>
  <si>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</si>
  <si>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</si>
  <si>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</si>
  <si>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</si>
  <si>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</si>
  <si>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</si>
  <si>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</si>
  <si>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</si>
  <si>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</si>
  <si>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</si>
  <si>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</si>
  <si>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</si>
  <si>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</si>
  <si>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</si>
  <si>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</si>
  <si>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</si>
  <si>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</si>
  <si>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</si>
  <si>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</si>
  <si>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</si>
  <si>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</si>
  <si>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</si>
  <si>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</si>
  <si>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</si>
  <si>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</si>
  <si>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</si>
  <si>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</si>
  <si>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</si>
  <si>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</si>
  <si>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</si>
  <si>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</si>
  <si>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</si>
  <si>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</si>
  <si>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</si>
  <si>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</si>
  <si>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</si>
  <si>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</si>
  <si>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</si>
  <si>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</si>
  <si>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</si>
  <si>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</si>
  <si>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</si>
  <si>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</si>
  <si>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</si>
  <si>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</si>
  <si>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</si>
  <si>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</si>
  <si>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</si>
  <si>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</si>
  <si>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</si>
  <si>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</si>
  <si>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</si>
  <si>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</si>
  <si>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</si>
  <si>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</si>
  <si>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</si>
  <si>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</si>
  <si>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</si>
  <si>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</si>
  <si>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</si>
  <si>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</si>
  <si>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</si>
  <si>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</si>
  <si>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</si>
  <si>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</si>
  <si>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</si>
  <si>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</si>
  <si>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</si>
  <si>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</si>
  <si>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</si>
  <si>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</si>
  <si>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</si>
  <si>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</si>
  <si>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</si>
  <si>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</si>
  <si>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</si>
  <si>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</si>
  <si>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</si>
  <si>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</si>
  <si>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</si>
  <si>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</si>
  <si>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</si>
  <si>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</si>
  <si>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</si>
  <si>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</si>
  <si>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</si>
  <si>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</si>
  <si>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</si>
  <si>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</si>
  <si>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</si>
  <si>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</si>
  <si>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</si>
  <si>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</si>
  <si>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</si>
  <si>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</si>
  <si>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</si>
  <si>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</si>
  <si>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</si>
  <si>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</si>
  <si>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</si>
  <si>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</si>
  <si>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</si>
  <si>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</si>
  <si>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</si>
  <si>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</si>
  <si>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</si>
  <si>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</si>
  <si>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</si>
  <si>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</si>
  <si>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</si>
  <si>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</si>
  <si>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</si>
  <si>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</si>
  <si>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</si>
  <si>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</si>
  <si>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</si>
  <si>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</si>
  <si>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</si>
  <si>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</si>
  <si>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</si>
  <si>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</si>
  <si>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</si>
  <si>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</si>
  <si>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</si>
  <si>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</si>
  <si>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</si>
  <si>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</si>
  <si>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</si>
  <si>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</si>
  <si>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</si>
  <si>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</si>
  <si>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</si>
  <si>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</si>
  <si>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</si>
  <si>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</si>
  <si>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</si>
  <si>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</si>
  <si>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</si>
  <si>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</si>
  <si>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</si>
  <si>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</si>
  <si>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</si>
  <si>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</si>
  <si>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</si>
  <si>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</si>
  <si>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</si>
  <si>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</si>
  <si>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</si>
  <si>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</si>
  <si>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</si>
  <si>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</si>
  <si>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</si>
  <si>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</si>
  <si>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</si>
  <si>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</si>
  <si>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</si>
  <si>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</si>
  <si>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</si>
  <si>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</si>
  <si>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</si>
  <si>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</si>
  <si>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</si>
  <si>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</si>
  <si>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</si>
  <si>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</si>
  <si>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</si>
  <si>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</si>
  <si>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</si>
  <si>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</si>
  <si>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</si>
  <si>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</si>
  <si>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</si>
  <si>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</si>
  <si>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</si>
  <si>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</si>
  <si>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</si>
  <si>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</si>
  <si>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</si>
  <si>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</si>
  <si>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</si>
  <si>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</si>
  <si>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</si>
  <si>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</si>
  <si>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</si>
  <si>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</si>
  <si>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</si>
  <si>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</si>
  <si>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</si>
  <si>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</si>
  <si>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</si>
  <si>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</si>
  <si>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</si>
  <si>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</si>
  <si>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</si>
  <si>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</si>
  <si>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</si>
  <si>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</si>
  <si>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</si>
  <si>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</si>
  <si>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</si>
  <si>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</si>
  <si>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</si>
  <si>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</si>
  <si>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</si>
  <si>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</si>
  <si>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</si>
  <si>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</si>
  <si>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</si>
  <si>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</si>
  <si>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</si>
  <si>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</si>
  <si>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</si>
  <si>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</si>
  <si>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</si>
  <si>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</si>
  <si>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</si>
  <si>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</si>
  <si>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</si>
  <si>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</si>
  <si>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</si>
  <si>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</si>
  <si>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</si>
  <si>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</si>
  <si>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</si>
  <si>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</si>
  <si>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</si>
  <si>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</si>
  <si>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</si>
  <si>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</si>
  <si>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</si>
  <si>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</si>
  <si>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</si>
  <si>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</si>
  <si>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</si>
  <si>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</si>
  <si>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</si>
  <si>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</si>
  <si>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</si>
  <si>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</si>
  <si>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</si>
  <si>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</si>
  <si>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</si>
  <si>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</si>
  <si>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</si>
  <si>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</si>
  <si>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</si>
  <si>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</si>
  <si>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</si>
  <si>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</si>
  <si>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</si>
  <si>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</si>
  <si>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</si>
  <si>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</si>
  <si>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</si>
  <si>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</si>
  <si>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</si>
  <si>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</si>
  <si>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</si>
  <si>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</si>
  <si>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</si>
  <si>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</si>
  <si>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</si>
  <si>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</si>
  <si>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</si>
  <si>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</si>
  <si>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</si>
  <si>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</si>
  <si>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</si>
  <si>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</si>
  <si>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</si>
  <si>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</si>
  <si>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</si>
  <si>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</si>
  <si>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</si>
  <si>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</si>
  <si>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</si>
  <si>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</si>
  <si>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</si>
  <si>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</si>
  <si>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</si>
  <si>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</si>
  <si>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</si>
  <si>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</si>
  <si>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</si>
  <si>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</si>
  <si>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</si>
  <si>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</si>
  <si>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</si>
  <si>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</si>
  <si>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</si>
  <si>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</si>
  <si>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</si>
  <si>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</si>
  <si>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</si>
  <si>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</si>
  <si>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</si>
  <si>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</si>
  <si>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</si>
  <si>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</si>
  <si>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</si>
  <si>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</si>
  <si>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</si>
  <si>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</si>
  <si>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</si>
  <si>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</si>
  <si>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</si>
  <si>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</si>
  <si>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</si>
  <si>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</si>
  <si>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</si>
  <si>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</si>
  <si>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</si>
  <si>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</si>
  <si>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</si>
  <si>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</si>
  <si>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</si>
  <si>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</si>
  <si>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</si>
  <si>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</si>
  <si>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</si>
  <si>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</si>
  <si>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</si>
  <si>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</si>
  <si>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</si>
  <si>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</si>
  <si>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</si>
  <si>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</si>
  <si>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</si>
  <si>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</si>
  <si>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</si>
  <si>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</si>
  <si>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</si>
  <si>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</si>
  <si>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</si>
  <si>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</si>
  <si>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</si>
  <si>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</si>
  <si>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</si>
  <si>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</si>
  <si>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</si>
  <si>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</si>
  <si>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</si>
  <si>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</si>
  <si>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</si>
  <si>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</si>
  <si>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</si>
  <si>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</si>
  <si>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</si>
  <si>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</si>
  <si>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</si>
  <si>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</si>
  <si>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</si>
  <si>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</si>
  <si>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</si>
  <si>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</si>
  <si>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</si>
  <si>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</si>
  <si>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</si>
  <si>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</si>
  <si>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</si>
  <si>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</si>
  <si>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</si>
  <si>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</si>
  <si>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</si>
  <si>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</si>
  <si>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</si>
  <si>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</si>
  <si>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</si>
  <si>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</si>
  <si>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</si>
  <si>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</si>
  <si>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</si>
  <si>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</si>
  <si>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</si>
  <si>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</si>
  <si>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</si>
  <si>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</si>
  <si>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</si>
  <si>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</si>
  <si>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</si>
  <si>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</si>
  <si>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</si>
  <si>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</si>
  <si>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</si>
  <si>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</si>
  <si>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</si>
  <si>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</si>
  <si>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</si>
  <si>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</si>
  <si>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</si>
  <si>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</si>
  <si>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</si>
  <si>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</si>
  <si>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</si>
  <si>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</si>
  <si>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</si>
  <si>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</si>
  <si>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</si>
  <si>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</si>
  <si>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</si>
  <si>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</si>
  <si>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</si>
  <si>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</si>
  <si>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</si>
  <si>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</si>
  <si>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</si>
  <si>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</si>
  <si>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</si>
  <si>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</si>
  <si>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</si>
  <si>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</si>
  <si>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</si>
  <si>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</si>
  <si>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</si>
  <si>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</si>
  <si>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</si>
  <si>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</si>
  <si>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</si>
  <si>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</si>
  <si>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</si>
  <si>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</si>
  <si>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</si>
  <si>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</si>
  <si>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</si>
  <si>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</si>
  <si>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</si>
  <si>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</si>
  <si>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</si>
  <si>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</si>
  <si>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</si>
  <si>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</si>
  <si>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</si>
  <si>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</si>
  <si>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</si>
  <si>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</si>
  <si>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</si>
  <si>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</si>
  <si>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</si>
  <si>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</si>
  <si>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</si>
  <si>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</si>
  <si>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</si>
  <si>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</si>
  <si>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</si>
  <si>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</si>
  <si>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</si>
  <si>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</si>
  <si>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</si>
  <si>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</si>
  <si>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</si>
  <si>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</si>
  <si>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</si>
  <si>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</si>
  <si>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</si>
  <si>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</si>
  <si>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</si>
  <si>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</si>
  <si>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</si>
  <si>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</si>
  <si>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</si>
  <si>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</si>
  <si>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</si>
  <si>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</si>
  <si>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</si>
  <si>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</si>
  <si>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</si>
  <si>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</si>
  <si>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</si>
  <si>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</si>
  <si>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</si>
  <si>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</si>
  <si>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</si>
  <si>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</si>
  <si>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</si>
  <si>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</si>
  <si>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</si>
  <si>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</si>
  <si>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</si>
  <si>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</si>
  <si>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</si>
  <si>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</si>
  <si>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</si>
  <si>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</si>
  <si>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</si>
  <si>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</si>
  <si>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</si>
  <si>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</si>
  <si>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</si>
  <si>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</si>
  <si>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</si>
  <si>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</si>
  <si>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</si>
  <si>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</si>
  <si>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</si>
  <si>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</si>
  <si>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</si>
  <si>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</si>
  <si>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Turma pronta 07h/Aguardando oportunidade</t>
  </si>
  <si>
    <t xml:space="preserve">Turma solicitou intervalo no km 283+300 </t>
  </si>
  <si>
    <t>ZMO-ZVP</t>
  </si>
  <si>
    <t>ZMOZVP</t>
  </si>
  <si>
    <t xml:space="preserve">Ronda 7 dias </t>
  </si>
  <si>
    <t>Nelson</t>
  </si>
  <si>
    <t>PDM - Alívio de tensão</t>
  </si>
  <si>
    <t>TAP</t>
  </si>
  <si>
    <t>ZPN-TAP</t>
  </si>
  <si>
    <t>ZPNTAP</t>
  </si>
  <si>
    <t>Deslocamento - Duplado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</si>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</sst>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tabSelected="1" zoomScaleNormal="100" workbookViewId="0">
      <pane xSplit="6" topLeftCell="G1" activePane="topRight" state="frozen"/>
      <selection pane="topRight" activeCell="O72" sqref="O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1</v>
      </c>
      <c r="BI54" s="18"/>
      <c r="BJ54" s="18" t="s">
        <v>1142</v>
      </c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1232</v>
      </c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1</v>
      </c>
      <c r="BI56" s="18"/>
      <c r="BJ56" s="18" t="s">
        <v>1142</v>
      </c>
      <c r="BK56" s="19"/>
      <c r="BL56" s="17"/>
      <c r="BM56" s="144" t="s">
        <v>542</v>
      </c>
      <c r="BN56" s="144" t="s">
        <v>570</v>
      </c>
      <c r="BO56" s="144" t="s">
        <v>621</v>
      </c>
      <c r="BP56" s="20" t="s">
        <v>1233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1234</v>
      </c>
      <c r="N64" s="141" t="s">
        <v>1235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1236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/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/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1</v>
      </c>
      <c r="BI65" s="18"/>
      <c r="BJ65" s="18" t="s">
        <v>1142</v>
      </c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1237</v>
      </c>
      <c r="W66" s="117" t="s">
        <v>1238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1</v>
      </c>
      <c r="BI66" s="18"/>
      <c r="BJ66" s="18" t="s">
        <v>1142</v>
      </c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/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1</v>
      </c>
      <c r="BI70" s="18"/>
      <c r="BJ70" s="18" t="s">
        <v>1148</v>
      </c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1</v>
      </c>
      <c r="BI71" s="18"/>
      <c r="BJ71" s="18" t="s">
        <v>1148</v>
      </c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1239</v>
      </c>
      <c r="J72" s="117">
        <v>73</v>
      </c>
      <c r="K72" s="141">
        <v>128</v>
      </c>
      <c r="L72" s="117" t="s">
        <v>520</v>
      </c>
      <c r="M72" s="141" t="s">
        <v>1240</v>
      </c>
      <c r="N72" s="141" t="s">
        <v>1241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1242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/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1243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1244</v>
      </c>
      <c r="W77" s="117" t="s">
        <v>1238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1</v>
      </c>
      <c r="BI77" s="18"/>
      <c r="BJ77" s="18" t="s">
        <v>1142</v>
      </c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1245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1245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1</v>
      </c>
      <c r="BI78" s="18"/>
      <c r="BJ78" s="18" t="s">
        <v>1142</v>
      </c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1246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1247</v>
      </c>
      <c r="X79" s="116" t="s">
        <v>522</v>
      </c>
      <c r="Y79" s="143" t="s">
        <v>525</v>
      </c>
      <c r="Z79" s="116"/>
      <c r="AA79" s="164" t="s">
        <v>1248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/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1249</v>
      </c>
      <c r="I80" s="200" t="s">
        <v>1249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1250</v>
      </c>
      <c r="W80" s="117" t="s">
        <v>1251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/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1252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1</v>
      </c>
      <c r="BI81" s="18"/>
      <c r="BJ81" s="18" t="s">
        <v>1232</v>
      </c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46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7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8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19">IF(AND(BR148&lt;1,BS148&lt;1),"Produção e Intervalo",IF(BR148&lt;1,"Intervalo",IF(BS148&lt;1,"Produção","Aderente")))</f>
        <v>Aderente</v>
      </c>
      <c r="BR148" s="21" t="str">
        <f t="shared" ref="BR148:BR211" si="20">IF(OR(B148="",F148=""),"*",AY148/P148)</f>
        <v>*</v>
      </c>
      <c r="BS148" s="21" t="str">
        <f t="shared" ref="BS148:BS211" si="21">IF(OR(B148="",F148=""),"*",BA148/Q148)</f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50" t="str">
        <f t="shared" si="20"/>
        <v>*</v>
      </c>
      <c r="BS175" s="50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2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si="1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19"/>
        <v>Aderente</v>
      </c>
      <c r="BR210" s="21" t="str">
        <f t="shared" si="20"/>
        <v>*</v>
      </c>
      <c r="BS210" s="21" t="str">
        <f t="shared" si="21"/>
        <v>*</v>
      </c>
      <c r="BT210" s="8" t="str">
        <f t="shared" si="1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19"/>
        <v>Aderente</v>
      </c>
      <c r="BR211" s="21" t="str">
        <f t="shared" si="20"/>
        <v>*</v>
      </c>
      <c r="BS211" s="21" t="str">
        <f t="shared" si="21"/>
        <v>*</v>
      </c>
      <c r="BT211" s="8" t="str">
        <f t="shared" ref="BT211:BT274" si="23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4">IF(AND(BR212&lt;1,BS212&lt;1),"Produção e Intervalo",IF(BR212&lt;1,"Intervalo",IF(BS212&lt;1,"Produção","Aderente")))</f>
        <v>Aderente</v>
      </c>
      <c r="BR212" s="21" t="str">
        <f t="shared" ref="BR212:BR275" si="25">IF(OR(B212="",F212=""),"*",AY212/P212)</f>
        <v>*</v>
      </c>
      <c r="BS212" s="21" t="str">
        <f t="shared" ref="BS212:BS275" si="26">IF(OR(B212="",F212=""),"*",BA212/Q212)</f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7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si="2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4"/>
        <v>Aderente</v>
      </c>
      <c r="BR274" s="21" t="str">
        <f t="shared" si="25"/>
        <v>*</v>
      </c>
      <c r="BS274" s="21" t="str">
        <f t="shared" si="26"/>
        <v>*</v>
      </c>
      <c r="BT274" s="8" t="str">
        <f t="shared" si="23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4"/>
        <v>Aderente</v>
      </c>
      <c r="BR275" s="21" t="str">
        <f t="shared" si="25"/>
        <v>*</v>
      </c>
      <c r="BS275" s="21" t="str">
        <f t="shared" si="26"/>
        <v>*</v>
      </c>
      <c r="BT275" s="8" t="str">
        <f t="shared" ref="BT275:BT338" si="28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29">IF(AND(BR276&lt;1,BS276&lt;1),"Produção e Intervalo",IF(BR276&lt;1,"Intervalo",IF(BS276&lt;1,"Produção","Aderente")))</f>
        <v>Aderente</v>
      </c>
      <c r="BR276" s="21" t="str">
        <f t="shared" ref="BR276:BR339" si="30">IF(OR(B276="",F276=""),"*",AY276/P276)</f>
        <v>*</v>
      </c>
      <c r="BS276" s="21" t="str">
        <f t="shared" ref="BS276:BS339" si="31">IF(OR(B276="",F276=""),"*",BA276/Q276)</f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2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si="2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29"/>
        <v>Aderente</v>
      </c>
      <c r="BR338" s="21" t="str">
        <f t="shared" si="30"/>
        <v>*</v>
      </c>
      <c r="BS338" s="21" t="str">
        <f t="shared" si="31"/>
        <v>*</v>
      </c>
      <c r="BT338" s="8" t="str">
        <f t="shared" si="2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29"/>
        <v>Aderente</v>
      </c>
      <c r="BR339" s="21" t="str">
        <f t="shared" si="30"/>
        <v>*</v>
      </c>
      <c r="BS339" s="21" t="str">
        <f t="shared" si="31"/>
        <v>*</v>
      </c>
      <c r="BT339" s="8" t="str">
        <f t="shared" ref="BT339:BT402" si="33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4">IF(AND(BR340&lt;1,BS340&lt;1),"Produção e Intervalo",IF(BR340&lt;1,"Intervalo",IF(BS340&lt;1,"Produção","Aderente")))</f>
        <v>Aderente</v>
      </c>
      <c r="BR340" s="21" t="str">
        <f t="shared" ref="BR340:BR403" si="35">IF(OR(B340="",F340=""),"*",AY340/P340)</f>
        <v>*</v>
      </c>
      <c r="BS340" s="21" t="str">
        <f t="shared" ref="BS340:BS403" si="36">IF(OR(B340="",F340=""),"*",BA340/Q340)</f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7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si="3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4"/>
        <v>Aderente</v>
      </c>
      <c r="BR402" s="21" t="str">
        <f t="shared" si="35"/>
        <v>*</v>
      </c>
      <c r="BS402" s="21" t="str">
        <f t="shared" si="36"/>
        <v>*</v>
      </c>
      <c r="BT402" s="8" t="str">
        <f t="shared" si="3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4"/>
        <v>Aderente</v>
      </c>
      <c r="BR403" s="21" t="str">
        <f t="shared" si="35"/>
        <v>*</v>
      </c>
      <c r="BS403" s="21" t="str">
        <f t="shared" si="36"/>
        <v>*</v>
      </c>
      <c r="BT403" s="8" t="str">
        <f t="shared" ref="BT403:BT452" si="38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39">IF(AND(BR404&lt;1,BS404&lt;1),"Produção e Intervalo",IF(BR404&lt;1,"Intervalo",IF(BS404&lt;1,"Produção","Aderente")))</f>
        <v>Aderente</v>
      </c>
      <c r="BR404" s="21" t="str">
        <f t="shared" ref="BR404:BR467" si="40">IF(OR(B404="",F404=""),"*",AY404/P404)</f>
        <v>*</v>
      </c>
      <c r="BS404" s="21" t="str">
        <f t="shared" ref="BS404:BS467" si="41">IF(OR(B404="",F404=""),"*",BA404/Q404)</f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 t="shared" si="3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 t="shared" si="3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 t="shared" si="3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 t="shared" si="3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2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39"/>
        <v>Aderente</v>
      </c>
      <c r="BR466" s="21" t="str">
        <f t="shared" si="40"/>
        <v>*</v>
      </c>
      <c r="BS466" s="21" t="str">
        <f t="shared" si="4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39"/>
        <v>Aderente</v>
      </c>
      <c r="BR467" s="21" t="str">
        <f t="shared" si="40"/>
        <v>*</v>
      </c>
      <c r="BS467" s="21" t="str">
        <f t="shared" si="4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3">IF(AND(BR468&lt;1,BS468&lt;1),"Produção e Intervalo",IF(BR468&lt;1,"Intervalo",IF(BS468&lt;1,"Produção","Aderente")))</f>
        <v>Aderente</v>
      </c>
      <c r="BR468" s="21" t="str">
        <f t="shared" ref="BR468:BR531" si="44">IF(OR(B468="",F468=""),"*",AY468/P468)</f>
        <v>*</v>
      </c>
      <c r="BS468" s="21" t="str">
        <f t="shared" ref="BS468:BS531" si="45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6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3"/>
        <v>Aderente</v>
      </c>
      <c r="BR530" s="21" t="str">
        <f t="shared" si="44"/>
        <v>*</v>
      </c>
      <c r="BS530" s="21" t="str">
        <f t="shared" si="4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3"/>
        <v>Aderente</v>
      </c>
      <c r="BR531" s="21" t="str">
        <f t="shared" si="44"/>
        <v>*</v>
      </c>
      <c r="BS531" s="21" t="str">
        <f t="shared" si="4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7">IF(AND(BR532&lt;1,BS532&lt;1),"Produção e Intervalo",IF(BR532&lt;1,"Intervalo",IF(BS532&lt;1,"Produção","Aderente")))</f>
        <v>Aderente</v>
      </c>
      <c r="BR532" s="21" t="str">
        <f t="shared" ref="BR532:BR595" si="48">IF(OR(B532="",F532=""),"*",AY532/P532)</f>
        <v>*</v>
      </c>
      <c r="BS532" s="21" t="str">
        <f t="shared" ref="BS532:BS595" si="49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0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7"/>
        <v>Aderente</v>
      </c>
      <c r="BR594" s="21" t="str">
        <f t="shared" si="48"/>
        <v>*</v>
      </c>
      <c r="BS594" s="21" t="str">
        <f t="shared" si="4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7"/>
        <v>Aderente</v>
      </c>
      <c r="BR595" s="21" t="str">
        <f t="shared" si="48"/>
        <v>*</v>
      </c>
      <c r="BS595" s="21" t="str">
        <f t="shared" si="4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1">IF(AND(BR596&lt;1,BS596&lt;1),"Produção e Intervalo",IF(BR596&lt;1,"Intervalo",IF(BS596&lt;1,"Produção","Aderente")))</f>
        <v>Aderente</v>
      </c>
      <c r="BR596" s="21" t="str">
        <f t="shared" ref="BR596:BR659" si="52">IF(OR(B596="",F596=""),"*",AY596/P596)</f>
        <v>*</v>
      </c>
      <c r="BS596" s="21" t="str">
        <f t="shared" ref="BS596:BS659" si="53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4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1"/>
        <v>Aderente</v>
      </c>
      <c r="BR658" s="21" t="str">
        <f t="shared" si="52"/>
        <v>*</v>
      </c>
      <c r="BS658" s="21" t="str">
        <f t="shared" si="5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1"/>
        <v>Aderente</v>
      </c>
      <c r="BR659" s="21" t="str">
        <f t="shared" si="52"/>
        <v>*</v>
      </c>
      <c r="BS659" s="21" t="str">
        <f t="shared" si="5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5">IF(AND(BR660&lt;1,BS660&lt;1),"Produção e Intervalo",IF(BR660&lt;1,"Intervalo",IF(BS660&lt;1,"Produção","Aderente")))</f>
        <v>Aderente</v>
      </c>
      <c r="BR660" s="21" t="str">
        <f t="shared" ref="BR660:BR723" si="56">IF(OR(B660="",F660=""),"*",AY660/P660)</f>
        <v>*</v>
      </c>
      <c r="BS660" s="21" t="str">
        <f t="shared" ref="BS660:BS723" si="57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8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5"/>
        <v>Aderente</v>
      </c>
      <c r="BR722" s="21" t="str">
        <f t="shared" si="56"/>
        <v>*</v>
      </c>
      <c r="BS722" s="21" t="str">
        <f t="shared" si="5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5"/>
        <v>Aderente</v>
      </c>
      <c r="BR723" s="21" t="str">
        <f t="shared" si="56"/>
        <v>*</v>
      </c>
      <c r="BS723" s="21" t="str">
        <f t="shared" si="5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59">IF(AND(BR724&lt;1,BS724&lt;1),"Produção e Intervalo",IF(BR724&lt;1,"Intervalo",IF(BS724&lt;1,"Produção","Aderente")))</f>
        <v>Aderente</v>
      </c>
      <c r="BR724" s="21" t="str">
        <f t="shared" ref="BR724:BR787" si="60">IF(OR(B724="",F724=""),"*",AY724/P724)</f>
        <v>*</v>
      </c>
      <c r="BS724" s="21" t="str">
        <f t="shared" ref="BS724:BS787" si="61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2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59"/>
        <v>Aderente</v>
      </c>
      <c r="BR786" s="21" t="str">
        <f t="shared" si="60"/>
        <v>*</v>
      </c>
      <c r="BS786" s="21" t="str">
        <f t="shared" si="6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59"/>
        <v>Aderente</v>
      </c>
      <c r="BR787" s="21" t="str">
        <f t="shared" si="60"/>
        <v>*</v>
      </c>
      <c r="BS787" s="21" t="str">
        <f t="shared" si="6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3">IF(AND(BR788&lt;1,BS788&lt;1),"Produção e Intervalo",IF(BR788&lt;1,"Intervalo",IF(BS788&lt;1,"Produção","Aderente")))</f>
        <v>Aderente</v>
      </c>
      <c r="BR788" s="21" t="str">
        <f t="shared" ref="BR788:BR809" si="64">IF(OR(B788="",F788=""),"*",AY788/P788)</f>
        <v>*</v>
      </c>
      <c r="BS788" s="21" t="str">
        <f t="shared" ref="BS788:BS809" si="65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21" t="str">
        <f t="shared" si="64"/>
        <v>*</v>
      </c>
      <c r="BS790" s="21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21" t="str">
        <f t="shared" si="64"/>
        <v>*</v>
      </c>
      <c r="BS791" s="21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3"/>
        <v>Aderente</v>
      </c>
      <c r="BR807" s="50" t="str">
        <f t="shared" si="64"/>
        <v>*</v>
      </c>
      <c r="BS807" s="50" t="str">
        <f t="shared" si="65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3"/>
        <v>Aderente</v>
      </c>
      <c r="BR808" s="50" t="str">
        <f t="shared" si="64"/>
        <v>*</v>
      </c>
      <c r="BS808" s="50" t="str">
        <f t="shared" si="65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2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3"/>
        <v>Aderente</v>
      </c>
      <c r="BR809" s="205" t="str">
        <f t="shared" si="64"/>
        <v>*</v>
      </c>
      <c r="BS809" s="205" t="str">
        <f t="shared" si="65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3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79" operator="equal">
      <formula>"NÃO"</formula>
    </cfRule>
    <cfRule type="cellIs" dxfId="235" priority="380" operator="equal">
      <formula>"SIM"</formula>
    </cfRule>
  </conditionalFormatting>
  <conditionalFormatting sqref="AZ331:AZ789 AZ6:AZ329">
    <cfRule type="expression" dxfId="234" priority="42835">
      <formula>#REF!=1</formula>
    </cfRule>
  </conditionalFormatting>
  <conditionalFormatting sqref="BF65 V65 U66:U791 U6:U64 BE6:BE809 AY6:AY809">
    <cfRule type="cellIs" dxfId="233" priority="42819" operator="equal">
      <formula>"ERRO"</formula>
    </cfRule>
  </conditionalFormatting>
  <conditionalFormatting sqref="BQ166:BQ793 BQ6:BQ164">
    <cfRule type="cellIs" dxfId="232" priority="42814" operator="equal">
      <formula>"Produção e Intervalo"</formula>
    </cfRule>
    <cfRule type="cellIs" dxfId="231" priority="42815" operator="equal">
      <formula>"Aderente"</formula>
    </cfRule>
    <cfRule type="cellIs" dxfId="230" priority="42816" operator="equal">
      <formula>"Intervalo"</formula>
    </cfRule>
    <cfRule type="cellIs" dxfId="229" priority="42817" operator="equal">
      <formula>"Produção"</formula>
    </cfRule>
    <cfRule type="cellIs" dxfId="228" priority="42818" operator="equal">
      <formula>"ERRO"</formula>
    </cfRule>
  </conditionalFormatting>
  <conditionalFormatting sqref="BR6:BS809">
    <cfRule type="cellIs" dxfId="227" priority="42796" operator="equal">
      <formula>"*"</formula>
    </cfRule>
    <cfRule type="cellIs" dxfId="226" priority="42797" operator="greaterThanOrEqual">
      <formula>1</formula>
    </cfRule>
    <cfRule type="cellIs" dxfId="225" priority="42798" operator="lessThan">
      <formula>1</formula>
    </cfRule>
  </conditionalFormatting>
  <conditionalFormatting sqref="BH792 BH415:BH789 BH6:BH27 BH28:BI34 BH35:BH412">
    <cfRule type="iconSet" priority="44619">
      <iconSet showValue="0">
        <cfvo type="percent" val="0"/>
        <cfvo type="num" val="1"/>
        <cfvo type="num" val="1" gte="0"/>
      </iconSet>
    </cfRule>
    <cfRule type="iconSet" priority="446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6">
      <formula>#REF!=1</formula>
    </cfRule>
  </conditionalFormatting>
  <conditionalFormatting sqref="BP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83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">
    <cfRule type="iconSet" priority="44651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6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7" operator="equal">
      <formula>"OPORTUNIDADE"</formula>
    </cfRule>
  </conditionalFormatting>
  <conditionalFormatting sqref="Z196">
    <cfRule type="cellIs" dxfId="222" priority="215" operator="equal">
      <formula>"NÃO"</formula>
    </cfRule>
    <cfRule type="cellIs" dxfId="221" priority="216" operator="equal">
      <formula>"SIM"</formula>
    </cfRule>
  </conditionalFormatting>
  <conditionalFormatting sqref="Z198">
    <cfRule type="cellIs" dxfId="220" priority="214" operator="equal">
      <formula>"OPORTUNIDADE"</formula>
    </cfRule>
  </conditionalFormatting>
  <conditionalFormatting sqref="Z198">
    <cfRule type="cellIs" dxfId="219" priority="212" operator="equal">
      <formula>"NÃO"</formula>
    </cfRule>
    <cfRule type="cellIs" dxfId="218" priority="213" operator="equal">
      <formula>"SIM"</formula>
    </cfRule>
  </conditionalFormatting>
  <conditionalFormatting sqref="BP1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7" operator="equal">
      <formula>"OPORTUNIDADE"</formula>
    </cfRule>
  </conditionalFormatting>
  <conditionalFormatting sqref="Y196">
    <cfRule type="cellIs" dxfId="216" priority="205" operator="equal">
      <formula>"NÃO"</formula>
    </cfRule>
    <cfRule type="cellIs" dxfId="215" priority="206" operator="equal">
      <formula>"SIM"</formula>
    </cfRule>
  </conditionalFormatting>
  <conditionalFormatting sqref="Y198">
    <cfRule type="cellIs" dxfId="214" priority="204" operator="equal">
      <formula>"OPORTUNIDADE"</formula>
    </cfRule>
  </conditionalFormatting>
  <conditionalFormatting sqref="Y198">
    <cfRule type="cellIs" dxfId="213" priority="202" operator="equal">
      <formula>"NÃO"</formula>
    </cfRule>
    <cfRule type="cellIs" dxfId="212" priority="203" operator="equal">
      <formula>"SIM"</formula>
    </cfRule>
  </conditionalFormatting>
  <conditionalFormatting sqref="BP18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3" operator="equal">
      <formula>"OPORTUNIDADE"</formula>
    </cfRule>
  </conditionalFormatting>
  <conditionalFormatting sqref="Z215">
    <cfRule type="cellIs" dxfId="210" priority="151" operator="equal">
      <formula>"NÃO"</formula>
    </cfRule>
    <cfRule type="cellIs" dxfId="209" priority="152" operator="equal">
      <formula>"SIM"</formula>
    </cfRule>
  </conditionalFormatting>
  <conditionalFormatting sqref="Y215:Y219">
    <cfRule type="cellIs" dxfId="208" priority="150" operator="equal">
      <formula>"OPORTUNIDADE"</formula>
    </cfRule>
  </conditionalFormatting>
  <conditionalFormatting sqref="Y215:Y219">
    <cfRule type="cellIs" dxfId="207" priority="148" operator="equal">
      <formula>"NÃO"</formula>
    </cfRule>
    <cfRule type="cellIs" dxfId="206" priority="149" operator="equal">
      <formula>"SIM"</formula>
    </cfRule>
  </conditionalFormatting>
  <conditionalFormatting sqref="Y213">
    <cfRule type="cellIs" dxfId="205" priority="147" operator="equal">
      <formula>"OPORTUNIDADE"</formula>
    </cfRule>
  </conditionalFormatting>
  <conditionalFormatting sqref="Y213">
    <cfRule type="cellIs" dxfId="204" priority="145" operator="equal">
      <formula>"NÃO"</formula>
    </cfRule>
    <cfRule type="cellIs" dxfId="203" priority="146" operator="equal">
      <formula>"SIM"</formula>
    </cfRule>
  </conditionalFormatting>
  <conditionalFormatting sqref="Y212">
    <cfRule type="cellIs" dxfId="202" priority="144" operator="equal">
      <formula>"OPORTUNIDADE"</formula>
    </cfRule>
  </conditionalFormatting>
  <conditionalFormatting sqref="Y212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211">
    <cfRule type="cellIs" dxfId="199" priority="141" operator="equal">
      <formula>"OPORTUNIDADE"</formula>
    </cfRule>
  </conditionalFormatting>
  <conditionalFormatting sqref="Y211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Y210">
    <cfRule type="cellIs" dxfId="196" priority="138" operator="equal">
      <formula>"OPORTUNIDADE"</formula>
    </cfRule>
  </conditionalFormatting>
  <conditionalFormatting sqref="Y210">
    <cfRule type="cellIs" dxfId="195" priority="136" operator="equal">
      <formula>"NÃO"</formula>
    </cfRule>
    <cfRule type="cellIs" dxfId="194" priority="137" operator="equal">
      <formula>"SIM"</formula>
    </cfRule>
  </conditionalFormatting>
  <conditionalFormatting sqref="Y209">
    <cfRule type="cellIs" dxfId="193" priority="135" operator="equal">
      <formula>"OPORTUNIDADE"</formula>
    </cfRule>
  </conditionalFormatting>
  <conditionalFormatting sqref="Y209">
    <cfRule type="cellIs" dxfId="192" priority="133" operator="equal">
      <formula>"NÃO"</formula>
    </cfRule>
    <cfRule type="cellIs" dxfId="191" priority="134" operator="equal">
      <formula>"SIM"</formula>
    </cfRule>
  </conditionalFormatting>
  <conditionalFormatting sqref="Y208">
    <cfRule type="cellIs" dxfId="190" priority="132" operator="equal">
      <formula>"OPORTUNIDADE"</formula>
    </cfRule>
  </conditionalFormatting>
  <conditionalFormatting sqref="Y208">
    <cfRule type="cellIs" dxfId="189" priority="130" operator="equal">
      <formula>"NÃO"</formula>
    </cfRule>
    <cfRule type="cellIs" dxfId="188" priority="131" operator="equal">
      <formula>"SIM"</formula>
    </cfRule>
  </conditionalFormatting>
  <conditionalFormatting sqref="BQ165">
    <cfRule type="cellIs" dxfId="187" priority="125" operator="equal">
      <formula>"Produção e Intervalo"</formula>
    </cfRule>
    <cfRule type="cellIs" dxfId="186" priority="126" operator="equal">
      <formula>"Aderente"</formula>
    </cfRule>
    <cfRule type="cellIs" dxfId="185" priority="127" operator="equal">
      <formula>"Intervalo"</formula>
    </cfRule>
    <cfRule type="cellIs" dxfId="184" priority="128" operator="equal">
      <formula>"Produção"</formula>
    </cfRule>
    <cfRule type="cellIs" dxfId="183" priority="129" operator="equal">
      <formula>"ERRO"</formula>
    </cfRule>
  </conditionalFormatting>
  <conditionalFormatting sqref="BJ174:BK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8" operator="equal">
      <formula>"OPORTUNIDADE"</formula>
    </cfRule>
  </conditionalFormatting>
  <conditionalFormatting sqref="Y226">
    <cfRule type="cellIs" dxfId="181" priority="116" operator="equal">
      <formula>"NÃO"</formula>
    </cfRule>
    <cfRule type="cellIs" dxfId="180" priority="117" operator="equal">
      <formula>"SIM"</formula>
    </cfRule>
  </conditionalFormatting>
  <conditionalFormatting sqref="Y234">
    <cfRule type="cellIs" dxfId="179" priority="112" operator="equal">
      <formula>"OPORTUNIDADE"</formula>
    </cfRule>
  </conditionalFormatting>
  <conditionalFormatting sqref="Y23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P21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3" operator="equal">
      <formula>"OPORTUNIDADE"</formula>
    </cfRule>
  </conditionalFormatting>
  <conditionalFormatting sqref="Y246:Z246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BP2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6" operator="equal">
      <formula>"OPORTUNIDADE"</formula>
    </cfRule>
  </conditionalFormatting>
  <conditionalFormatting sqref="Z243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2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5" operator="equal">
      <formula>"OPORTUNIDADE"</formula>
    </cfRule>
  </conditionalFormatting>
  <conditionalFormatting sqref="Y6:Z25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Z18">
    <cfRule type="cellIs" dxfId="167" priority="32" operator="equal">
      <formula>"OPORTUNIDADE"</formula>
    </cfRule>
  </conditionalFormatting>
  <conditionalFormatting sqref="Z18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18">
    <cfRule type="cellIs" dxfId="164" priority="29" operator="equal">
      <formula>"OPORTUNIDADE"</formula>
    </cfRule>
  </conditionalFormatting>
  <conditionalFormatting sqref="Y18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Z23">
    <cfRule type="cellIs" dxfId="161" priority="26" operator="equal">
      <formula>"OPORTUNIDADE"</formula>
    </cfRule>
  </conditionalFormatting>
  <conditionalFormatting sqref="Z2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23">
    <cfRule type="cellIs" dxfId="158" priority="23" operator="equal">
      <formula>"OPORTUNIDADE"</formula>
    </cfRule>
  </conditionalFormatting>
  <conditionalFormatting sqref="Y23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1253</v>
      </c>
      <c r="V1" s="288"/>
      <c r="W1" s="288"/>
    </row>
    <row r="2" spans="1:23" s="91" customFormat="1">
      <c r="A2" s="94" t="s">
        <v>1254</v>
      </c>
      <c r="B2" s="94" t="s">
        <v>1255</v>
      </c>
      <c r="C2" s="94" t="s">
        <v>511</v>
      </c>
      <c r="D2" s="95" t="s">
        <v>1064</v>
      </c>
      <c r="E2" s="95" t="s">
        <v>1065</v>
      </c>
      <c r="F2" s="95" t="s">
        <v>1256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1257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2" sqref="P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1259</v>
      </c>
      <c r="D5" s="290"/>
      <c r="E5" s="290"/>
      <c r="F5" s="290"/>
      <c r="G5" s="290"/>
      <c r="H5" s="290"/>
      <c r="I5" s="290"/>
      <c r="J5" s="291"/>
      <c r="K5" s="292" t="s">
        <v>1260</v>
      </c>
      <c r="L5" s="293"/>
      <c r="M5" s="293"/>
      <c r="N5" s="293"/>
      <c r="O5" s="294" t="s">
        <v>1261</v>
      </c>
      <c r="P5" s="295"/>
    </row>
    <row r="6" spans="1:16" s="81" customFormat="1" ht="15" customHeight="1">
      <c r="A6" s="73" t="s">
        <v>1256</v>
      </c>
      <c r="B6" s="82" t="s">
        <v>1255</v>
      </c>
      <c r="C6" s="83" t="s">
        <v>1064</v>
      </c>
      <c r="D6" s="84" t="s">
        <v>1065</v>
      </c>
      <c r="E6" s="83" t="s">
        <v>1262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1263</v>
      </c>
      <c r="M6" s="87" t="s">
        <v>710</v>
      </c>
      <c r="N6" s="88" t="s">
        <v>1059</v>
      </c>
      <c r="O6" s="204" t="s">
        <v>1102</v>
      </c>
      <c r="P6" s="149" t="s">
        <v>1264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1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>
        <f>IF(SP_NORTE!BH56="","*",SP_NORTE!BH56)</f>
        <v>1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1</v>
      </c>
      <c r="P66" s="182" t="str">
        <f>IF($A$2=1,IF(SP_NORTE!BJ65="","*",SP_NORTE!BJ65),IF(SP_NORTE!BK65="","*",SP_NORTE!BK65))</f>
        <v>*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1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1</v>
      </c>
      <c r="P71" s="182" t="str">
        <f>IF($A$2=1,IF(SP_NORTE!BJ70="","*",SP_NORTE!BJ70),IF(SP_NORTE!BK70="","*",SP_NORTE!BK70))</f>
        <v>*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1</v>
      </c>
      <c r="P72" s="182" t="str">
        <f>IF($A$2=1,IF(SP_NORTE!BJ71="","*",SP_NORTE!BJ71),IF(SP_NORTE!BK71="","*",SP_NORTE!BK71))</f>
        <v>*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*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1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1</v>
      </c>
      <c r="P79" s="182" t="str">
        <f>IF($A$2=1,IF(SP_NORTE!BJ78="","*",SP_NORTE!BJ78),IF(SP_NORTE!BK78="","*",SP_NORTE!BK78))</f>
        <v>*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1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1265</v>
      </c>
      <c r="C2" s="134" t="s">
        <v>1049</v>
      </c>
      <c r="D2" s="83" t="s">
        <v>1051</v>
      </c>
      <c r="E2" s="83" t="s">
        <v>1266</v>
      </c>
      <c r="F2" s="111" t="s">
        <v>1267</v>
      </c>
      <c r="G2" s="83" t="s">
        <v>1268</v>
      </c>
      <c r="H2" s="83" t="s">
        <v>1269</v>
      </c>
      <c r="I2" s="83" t="s">
        <v>1270</v>
      </c>
      <c r="J2" s="83" t="s">
        <v>1271</v>
      </c>
      <c r="K2" s="85" t="s">
        <v>1272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2025-11-05T10:46:43Z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