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687" documentId="8_{B6337239-1A00-434D-AAD0-422EA1FEB5AE}" xr6:coauthVersionLast="47" xr6:coauthVersionMax="47" xr10:uidLastSave="{F9CBCEFE-E363-4330-8A32-787AA3536D9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5" i="1" l="1" a="1"/>
  <c r="N265" i="1" s="1"/>
  <c r="M265" i="1" a="1"/>
  <c r="M265" i="1" s="1"/>
  <c r="M294" i="1" a="1"/>
  <c r="M294" i="1"/>
  <c r="N294" i="1" a="1"/>
  <c r="N294" i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AM386" i="1" s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AM387" i="1" s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A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A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A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A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AM400" i="1" s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AM401" i="1" s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AM402" i="1" s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A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A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A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AM407" i="1" s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K516" i="12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K519" i="12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K530" i="12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M270" i="1" a="1"/>
  <c r="M270" i="1" s="1"/>
  <c r="N270" i="1" a="1"/>
  <c r="N270" i="1" s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J270" i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382" i="12" s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385" i="12" s="1"/>
  <c r="S284" i="1" a="1"/>
  <c r="S284" i="1" s="1"/>
  <c r="D385" i="12" s="1"/>
  <c r="T284" i="1" a="1"/>
  <c r="T284" i="1" s="1"/>
  <c r="E385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388" i="12" s="1"/>
  <c r="S287" i="1" a="1"/>
  <c r="S287" i="1" s="1"/>
  <c r="D388" i="12" s="1"/>
  <c r="T287" i="1" a="1"/>
  <c r="T287" i="1" s="1"/>
  <c r="E388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D390" i="12"/>
  <c r="E390" i="12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91" i="12" s="1"/>
  <c r="S290" i="1" a="1"/>
  <c r="S290" i="1" s="1"/>
  <c r="D391" i="12" s="1"/>
  <c r="T290" i="1" a="1"/>
  <c r="T290" i="1" s="1"/>
  <c r="E391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392" i="12" s="1"/>
  <c r="S291" i="1" a="1"/>
  <c r="S291" i="1" s="1"/>
  <c r="D392" i="12" s="1"/>
  <c r="T291" i="1" a="1"/>
  <c r="T291" i="1" s="1"/>
  <c r="E392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393" i="12" s="1"/>
  <c r="S292" i="1" a="1"/>
  <c r="S292" i="1" s="1"/>
  <c r="D393" i="12" s="1"/>
  <c r="T292" i="1" a="1"/>
  <c r="T292" i="1" s="1"/>
  <c r="E393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5" i="12" s="1"/>
  <c r="S294" i="1" a="1"/>
  <c r="S294" i="1" s="1"/>
  <c r="D395" i="12" s="1"/>
  <c r="T294" i="1" a="1"/>
  <c r="T294" i="1" s="1"/>
  <c r="E395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7" i="12" s="1"/>
  <c r="T296" i="1" a="1"/>
  <c r="T296" i="1" s="1"/>
  <c r="E397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399" i="12" s="1"/>
  <c r="S298" i="1" a="1"/>
  <c r="S298" i="1" s="1"/>
  <c r="D399" i="12" s="1"/>
  <c r="T298" i="1" a="1"/>
  <c r="T298" i="1" s="1"/>
  <c r="E399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402" i="12" s="1"/>
  <c r="T301" i="1" a="1"/>
  <c r="T301" i="1" s="1"/>
  <c r="E402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96" i="1" l="1"/>
  <c r="AJ298" i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3" i="1"/>
  <c r="L444" i="12"/>
  <c r="F449" i="13"/>
  <c r="K444" i="12"/>
  <c r="AN342" i="1"/>
  <c r="L443" i="12"/>
  <c r="F448" i="13"/>
  <c r="K443" i="12"/>
  <c r="AN341" i="1"/>
  <c r="L442" i="12"/>
  <c r="F447" i="13"/>
  <c r="K442" i="12"/>
  <c r="AN340" i="1"/>
  <c r="L441" i="12"/>
  <c r="F446" i="13"/>
  <c r="K441" i="12"/>
  <c r="AN339" i="1"/>
  <c r="L440" i="12"/>
  <c r="F445" i="13"/>
  <c r="K440" i="12"/>
  <c r="AN338" i="1"/>
  <c r="L439" i="12"/>
  <c r="F444" i="13"/>
  <c r="K439" i="12"/>
  <c r="AN337" i="1"/>
  <c r="L438" i="12"/>
  <c r="F443" i="13"/>
  <c r="K438" i="12"/>
  <c r="AN336" i="1"/>
  <c r="L437" i="12"/>
  <c r="F442" i="13"/>
  <c r="K437" i="12"/>
  <c r="AN335" i="1"/>
  <c r="L436" i="12"/>
  <c r="F441" i="13"/>
  <c r="K436" i="12"/>
  <c r="AN334" i="1"/>
  <c r="L435" i="12"/>
  <c r="F440" i="13"/>
  <c r="K435" i="12"/>
  <c r="AN333" i="1"/>
  <c r="L434" i="12"/>
  <c r="F439" i="13"/>
  <c r="K434" i="12"/>
  <c r="AN332" i="1"/>
  <c r="L433" i="12"/>
  <c r="F438" i="13"/>
  <c r="K433" i="12"/>
  <c r="AN331" i="1"/>
  <c r="L432" i="12"/>
  <c r="F437" i="13"/>
  <c r="K432" i="12"/>
  <c r="AN330" i="1"/>
  <c r="L431" i="12"/>
  <c r="F436" i="13"/>
  <c r="K431" i="12"/>
  <c r="AN329" i="1"/>
  <c r="L430" i="12"/>
  <c r="F435" i="13"/>
  <c r="K430" i="12"/>
  <c r="AN328" i="1"/>
  <c r="L429" i="12"/>
  <c r="F434" i="13"/>
  <c r="K429" i="12"/>
  <c r="F433" i="13"/>
  <c r="K428" i="12"/>
  <c r="AN326" i="1"/>
  <c r="L427" i="12"/>
  <c r="F432" i="13"/>
  <c r="K427" i="12"/>
  <c r="AN325" i="1"/>
  <c r="L426" i="12"/>
  <c r="F431" i="13"/>
  <c r="K426" i="12"/>
  <c r="AN324" i="1"/>
  <c r="L425" i="12"/>
  <c r="F430" i="13"/>
  <c r="K425" i="12"/>
  <c r="AN323" i="1"/>
  <c r="L424" i="12"/>
  <c r="F429" i="13"/>
  <c r="K424" i="12"/>
  <c r="AN322" i="1"/>
  <c r="L423" i="12"/>
  <c r="F428" i="13"/>
  <c r="K423" i="12"/>
  <c r="AN321" i="1"/>
  <c r="L422" i="12"/>
  <c r="F427" i="13"/>
  <c r="K422" i="12"/>
  <c r="AN320" i="1"/>
  <c r="L421" i="12"/>
  <c r="F426" i="13"/>
  <c r="K421" i="12"/>
  <c r="AN319" i="1"/>
  <c r="L420" i="12"/>
  <c r="F425" i="13"/>
  <c r="K420" i="12"/>
  <c r="AN318" i="1"/>
  <c r="L419" i="12"/>
  <c r="F424" i="13"/>
  <c r="K419" i="12"/>
  <c r="AN317" i="1"/>
  <c r="L418" i="12"/>
  <c r="F423" i="13"/>
  <c r="K418" i="12"/>
  <c r="AN316" i="1"/>
  <c r="L417" i="12"/>
  <c r="F422" i="13"/>
  <c r="K417" i="12"/>
  <c r="AN315" i="1"/>
  <c r="L416" i="12"/>
  <c r="F421" i="13"/>
  <c r="K416" i="12"/>
  <c r="AN314" i="1"/>
  <c r="L415" i="12"/>
  <c r="F420" i="13"/>
  <c r="K415" i="12"/>
  <c r="AN313" i="1"/>
  <c r="L414" i="12"/>
  <c r="F419" i="13"/>
  <c r="K414" i="12"/>
  <c r="AN312" i="1"/>
  <c r="L413" i="12"/>
  <c r="F418" i="13"/>
  <c r="K413" i="12"/>
  <c r="AN311" i="1"/>
  <c r="L412" i="12"/>
  <c r="F417" i="13"/>
  <c r="K412" i="12"/>
  <c r="AN310" i="1"/>
  <c r="L411" i="12"/>
  <c r="F416" i="13"/>
  <c r="K411" i="12"/>
  <c r="AN309" i="1"/>
  <c r="L410" i="12"/>
  <c r="F415" i="13"/>
  <c r="K410" i="12"/>
  <c r="AN308" i="1"/>
  <c r="L409" i="12"/>
  <c r="F414" i="13"/>
  <c r="K409" i="12"/>
  <c r="AN307" i="1"/>
  <c r="L408" i="12"/>
  <c r="F413" i="13"/>
  <c r="K408" i="12"/>
  <c r="AN306" i="1"/>
  <c r="L407" i="12"/>
  <c r="F412" i="13"/>
  <c r="K407" i="12"/>
  <c r="AN305" i="1"/>
  <c r="L406" i="12"/>
  <c r="F411" i="13"/>
  <c r="K406" i="12"/>
  <c r="AN304" i="1"/>
  <c r="L405" i="12"/>
  <c r="F410" i="13"/>
  <c r="K405" i="12"/>
  <c r="AN303" i="1"/>
  <c r="L404" i="12"/>
  <c r="F409" i="13"/>
  <c r="K404" i="12"/>
  <c r="AN302" i="1"/>
  <c r="L403" i="12"/>
  <c r="F408" i="13"/>
  <c r="K403" i="12"/>
  <c r="AN301" i="1"/>
  <c r="L402" i="12"/>
  <c r="F407" i="13"/>
  <c r="K402" i="12"/>
  <c r="AN300" i="1"/>
  <c r="L401" i="12"/>
  <c r="F406" i="13"/>
  <c r="K401" i="12"/>
  <c r="AN299" i="1"/>
  <c r="L400" i="12"/>
  <c r="F405" i="13"/>
  <c r="K400" i="12"/>
  <c r="AN298" i="1"/>
  <c r="L399" i="12"/>
  <c r="F404" i="13"/>
  <c r="K399" i="12"/>
  <c r="AN297" i="1"/>
  <c r="L398" i="12"/>
  <c r="F403" i="13"/>
  <c r="K398" i="12"/>
  <c r="AN296" i="1"/>
  <c r="L397" i="12"/>
  <c r="F402" i="13"/>
  <c r="K397" i="12"/>
  <c r="AN295" i="1"/>
  <c r="L396" i="12"/>
  <c r="F401" i="13"/>
  <c r="K396" i="12"/>
  <c r="AN294" i="1"/>
  <c r="L395" i="12"/>
  <c r="F400" i="13"/>
  <c r="K395" i="12"/>
  <c r="AN293" i="1"/>
  <c r="L394" i="12"/>
  <c r="F399" i="13"/>
  <c r="K394" i="12"/>
  <c r="AN292" i="1"/>
  <c r="L393" i="12"/>
  <c r="F398" i="13"/>
  <c r="K393" i="12"/>
  <c r="AN291" i="1"/>
  <c r="L392" i="12"/>
  <c r="F397" i="13"/>
  <c r="K392" i="12"/>
  <c r="AN290" i="1"/>
  <c r="L391" i="12"/>
  <c r="F396" i="13"/>
  <c r="K391" i="12"/>
  <c r="AN289" i="1"/>
  <c r="L390" i="12"/>
  <c r="F395" i="13"/>
  <c r="K390" i="12"/>
  <c r="AN288" i="1"/>
  <c r="L389" i="12"/>
  <c r="F394" i="13"/>
  <c r="K389" i="12"/>
  <c r="AN287" i="1"/>
  <c r="L388" i="12"/>
  <c r="F393" i="13"/>
  <c r="K388" i="12"/>
  <c r="AN286" i="1"/>
  <c r="L387" i="12"/>
  <c r="F392" i="13"/>
  <c r="K387" i="12"/>
  <c r="AN285" i="1"/>
  <c r="L386" i="12"/>
  <c r="F391" i="13"/>
  <c r="K386" i="12"/>
  <c r="AN284" i="1"/>
  <c r="L385" i="12"/>
  <c r="F390" i="13"/>
  <c r="K385" i="12"/>
  <c r="AN283" i="1"/>
  <c r="L384" i="12"/>
  <c r="F389" i="13"/>
  <c r="K384" i="12"/>
  <c r="AN282" i="1"/>
  <c r="L383" i="12"/>
  <c r="F388" i="13"/>
  <c r="K383" i="12"/>
  <c r="AN281" i="1"/>
  <c r="L382" i="12"/>
  <c r="F387" i="13"/>
  <c r="K382" i="12"/>
  <c r="AN280" i="1"/>
  <c r="L381" i="12"/>
  <c r="F386" i="13"/>
  <c r="K381" i="12"/>
  <c r="AN279" i="1"/>
  <c r="L380" i="12"/>
  <c r="F385" i="13"/>
  <c r="K380" i="12"/>
  <c r="AN278" i="1"/>
  <c r="L379" i="12"/>
  <c r="F384" i="13"/>
  <c r="K379" i="12"/>
  <c r="AN277" i="1"/>
  <c r="L378" i="12"/>
  <c r="F383" i="13"/>
  <c r="K378" i="12"/>
  <c r="AN276" i="1"/>
  <c r="L377" i="12"/>
  <c r="F382" i="13"/>
  <c r="K377" i="12"/>
  <c r="AN275" i="1"/>
  <c r="L376" i="12"/>
  <c r="F381" i="13"/>
  <c r="K376" i="12"/>
  <c r="AN274" i="1"/>
  <c r="L375" i="12"/>
  <c r="F380" i="13"/>
  <c r="K375" i="12"/>
  <c r="AN273" i="1"/>
  <c r="L374" i="12"/>
  <c r="F379" i="13"/>
  <c r="K374" i="12"/>
  <c r="AN272" i="1"/>
  <c r="L373" i="12"/>
  <c r="F378" i="13"/>
  <c r="K373" i="12"/>
  <c r="AN271" i="1"/>
  <c r="L372" i="12"/>
  <c r="F377" i="13"/>
  <c r="K372" i="12"/>
  <c r="AN270" i="1"/>
  <c r="L371" i="12"/>
  <c r="F376" i="13"/>
  <c r="K371" i="12"/>
  <c r="L370" i="12"/>
  <c r="F375" i="13"/>
  <c r="K370" i="12"/>
  <c r="L369" i="12"/>
  <c r="F374" i="13"/>
  <c r="K369" i="12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<sst xmlns="http://schemas.openxmlformats.org/spreadsheetml/2006/main" count="6404" uniqueCount="1683">
  <si>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</si>
  <si>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</si>
  <si>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</si>
  <si>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</si>
  <si>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</si>
  <si>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</si>
  <si>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</si>
  <si>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</si>
  <si>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</si>
  <si>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</si>
  <si>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</si>
  <si>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</si>
  <si>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</si>
  <si>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</si>
  <si>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</si>
  <si>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</si>
  <si>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</si>
  <si>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</si>
  <si>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</si>
  <si>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</si>
  <si>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</si>
  <si>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</si>
  <si>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</si>
  <si>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</si>
  <si>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</si>
  <si>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</si>
  <si>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</si>
  <si>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</si>
  <si>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</si>
  <si>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</si>
  <si>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</si>
  <si>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</si>
  <si>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</si>
  <si>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</si>
  <si>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</si>
  <si>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</si>
  <si>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</si>
  <si>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</si>
  <si>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</si>
  <si>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</si>
  <si>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</si>
  <si>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</si>
  <si>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</si>
  <si>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</si>
  <si>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</si>
  <si>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</si>
  <si>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</si>
  <si>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</si>
  <si>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</si>
  <si>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</si>
  <si>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</si>
  <si>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</si>
  <si>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</si>
  <si>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</si>
  <si>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</si>
  <si>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</si>
  <si>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</si>
  <si>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</si>
  <si>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</si>
  <si>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</si>
  <si>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</si>
  <si>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</si>
  <si>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</si>
  <si>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</si>
  <si>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</si>
  <si>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</si>
  <si>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</si>
  <si>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</si>
  <si>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</si>
  <si>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</si>
  <si>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</si>
  <si>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</si>
  <si>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</si>
  <si>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</si>
  <si>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</si>
  <si>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</si>
  <si>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</si>
  <si>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</si>
  <si>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</si>
  <si>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</si>
  <si>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</si>
  <si>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</si>
  <si>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</si>
  <si>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</si>
  <si>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</si>
  <si>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</si>
  <si>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</si>
  <si>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</si>
  <si>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</si>
  <si>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</si>
  <si>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</si>
  <si>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</si>
  <si>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</si>
  <si>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</si>
  <si>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</si>
  <si>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</si>
  <si>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</si>
  <si>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</si>
  <si>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</si>
  <si>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</si>
  <si>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</si>
  <si>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</si>
  <si>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</si>
  <si>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</si>
  <si>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</si>
  <si>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</si>
  <si>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</si>
  <si>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</si>
  <si>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</si>
  <si>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</si>
  <si>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</si>
  <si>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</si>
  <si>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</si>
  <si>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</si>
  <si>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</si>
  <si>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</si>
  <si>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</si>
  <si>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</si>
  <si>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</si>
  <si>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</si>
  <si>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</si>
  <si>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</si>
  <si>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</si>
  <si>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</si>
  <si>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</si>
  <si>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</si>
  <si>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</si>
  <si>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</si>
  <si>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</si>
  <si>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</si>
  <si>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</si>
  <si>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</si>
  <si>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</si>
  <si>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</si>
  <si>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</si>
  <si>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</si>
  <si>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</si>
  <si>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</si>
  <si>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</si>
  <si>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</si>
  <si>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</si>
  <si>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</si>
  <si>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</si>
  <si>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</si>
  <si>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</si>
  <si>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</si>
  <si>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</si>
  <si>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</si>
  <si>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</si>
  <si>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</si>
  <si>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</si>
  <si>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</si>
  <si>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</si>
  <si>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</si>
  <si>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</si>
  <si>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</si>
  <si>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</si>
  <si>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</si>
  <si>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</si>
  <si>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</si>
  <si>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</si>
  <si>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</si>
  <si>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</si>
  <si>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</si>
  <si>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</si>
  <si>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</si>
  <si>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</si>
  <si>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</si>
  <si>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</si>
  <si>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</si>
  <si>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</si>
  <si>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</si>
  <si>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</si>
  <si>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</si>
  <si>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</si>
  <si>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</si>
  <si>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</si>
  <si>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</si>
  <si>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</si>
  <si>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</si>
  <si>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</si>
  <si>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</si>
  <si>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</si>
  <si>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</si>
  <si>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</si>
  <si>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</si>
  <si>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</si>
  <si>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</si>
  <si>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</si>
  <si>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</si>
  <si>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</si>
  <si>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</si>
  <si>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</si>
  <si>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</si>
  <si>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</si>
  <si>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</si>
  <si>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</si>
  <si>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</si>
  <si>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</si>
  <si>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</si>
  <si>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</si>
  <si>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</si>
  <si>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</si>
  <si>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</si>
  <si>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</si>
  <si>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</si>
  <si>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</si>
  <si>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</si>
  <si>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</si>
  <si>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</si>
  <si>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</si>
  <si>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</si>
  <si>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</si>
  <si>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</si>
  <si>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</si>
  <si>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</si>
  <si>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</si>
  <si>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</si>
  <si>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</si>
  <si>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</si>
  <si>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</si>
  <si>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</si>
  <si>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</si>
  <si>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</si>
  <si>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</si>
  <si>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</si>
  <si>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</si>
  <si>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</si>
  <si>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</si>
  <si>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</si>
  <si>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</si>
  <si>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</si>
  <si>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</si>
  <si>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</si>
  <si>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</si>
  <si>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</si>
  <si>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</si>
  <si>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</si>
  <si>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</si>
  <si>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</si>
  <si>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</si>
  <si>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</si>
  <si>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</si>
  <si>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</si>
  <si>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</si>
  <si>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</si>
  <si>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</si>
  <si>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</si>
  <si>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</si>
  <si>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</si>
  <si>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</si>
  <si>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</si>
  <si>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</si>
  <si>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</si>
  <si>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</si>
  <si>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</si>
  <si>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</si>
  <si>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</si>
  <si>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</si>
  <si>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</si>
  <si>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</si>
  <si>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</si>
  <si>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</si>
  <si>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</si>
  <si>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</si>
  <si>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</si>
  <si>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</si>
  <si>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</si>
  <si>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</si>
  <si>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</si>
  <si>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</si>
  <si>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</si>
  <si>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</si>
  <si>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</si>
  <si>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</si>
  <si>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</si>
  <si>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</si>
  <si>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</si>
  <si>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</si>
  <si>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</si>
  <si>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</si>
  <si>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</si>
  <si>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</si>
  <si>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</si>
  <si>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</si>
  <si>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</si>
  <si>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</si>
  <si>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</si>
  <si>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</si>
  <si>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</si>
  <si>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</si>
  <si>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</si>
  <si>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</si>
  <si>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</si>
  <si>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</si>
  <si>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</si>
  <si>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</si>
  <si>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</si>
  <si>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</si>
  <si>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</si>
  <si>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</si>
  <si>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</si>
  <si>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</si>
  <si>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</si>
  <si>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</si>
  <si>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</si>
  <si>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</si>
  <si>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</si>
  <si>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</si>
  <si>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</si>
  <si>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</si>
  <si>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</si>
  <si>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</si>
  <si>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</si>
  <si>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</si>
  <si>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</si>
  <si>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</si>
  <si>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</si>
  <si>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</si>
  <si>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</si>
  <si>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</si>
  <si>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</si>
  <si>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</si>
  <si>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</si>
  <si>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</si>
  <si>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</si>
  <si>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</si>
  <si>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</si>
  <si>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</si>
  <si>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</si>
  <si>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</si>
  <si>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</si>
  <si>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</si>
  <si>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</si>
  <si>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</si>
  <si>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</si>
  <si>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</si>
  <si>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</si>
  <si>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</si>
  <si>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</si>
  <si>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</si>
  <si>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</si>
  <si>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</si>
  <si>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</si>
  <si>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</si>
  <si>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</si>
  <si>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</si>
  <si>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</si>
  <si>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</si>
  <si>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</si>
  <si>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</si>
  <si>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</si>
  <si>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</si>
  <si>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</si>
  <si>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</si>
  <si>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</si>
  <si>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</si>
  <si>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</si>
  <si>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</si>
  <si>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</si>
  <si>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</si>
  <si>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</si>
  <si>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</si>
  <si>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</si>
  <si>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</si>
  <si>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</si>
  <si>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</si>
  <si>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</si>
  <si>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</si>
  <si>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</si>
  <si>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</si>
  <si>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</si>
  <si>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</si>
  <si>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</si>
  <si>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</si>
  <si>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</si>
  <si>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</si>
  <si>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</si>
  <si>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</si>
  <si>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</si>
  <si>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</si>
  <si>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</si>
  <si>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</si>
  <si>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</si>
  <si>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</si>
  <si>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</si>
  <si>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</si>
  <si>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</si>
  <si>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</si>
  <si>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</si>
  <si>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</si>
  <si>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</si>
  <si>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</si>
  <si>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</si>
  <si>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</si>
  <si>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</si>
  <si>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</si>
  <si>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</si>
  <si>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</si>
  <si>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</si>
  <si>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</si>
  <si>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</si>
  <si>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</si>
  <si>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</si>
  <si>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</si>
  <si>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</si>
  <si>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</si>
  <si>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</si>
  <si>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</si>
  <si>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</si>
  <si>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</si>
  <si>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</si>
  <si>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</si>
  <si>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</si>
  <si>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</si>
  <si>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</si>
  <si>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</si>
  <si>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</si>
  <si>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</si>
  <si>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</si>
  <si>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</si>
  <si>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</si>
  <si>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</si>
  <si>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</si>
  <si>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</si>
  <si>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</si>
  <si>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</si>
  <si>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</si>
  <si>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</si>
  <si>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</si>
  <si>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</si>
  <si>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</si>
  <si>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</si>
  <si>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</si>
  <si>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</si>
  <si>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</si>
  <si>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</si>
  <si>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</si>
  <si>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</si>
  <si>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</si>
  <si>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</si>
  <si>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</si>
  <si>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</si>
  <si>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</si>
  <si>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</si>
  <si>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</si>
  <si>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</si>
  <si>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</si>
  <si>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</si>
  <si>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</si>
  <si>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</si>
  <si>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</si>
  <si>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</si>
  <si>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</si>
  <si>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</si>
  <si>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</si>
  <si>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</si>
  <si>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</si>
  <si>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</si>
  <si>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</si>
  <si>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</si>
  <si>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</si>
  <si>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</si>
  <si>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</si>
  <si>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</si>
  <si>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</si>
  <si>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</si>
  <si>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</si>
  <si>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</si>
  <si>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</si>
  <si>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</si>
  <si>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</si>
  <si>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</si>
  <si>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</si>
  <si>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</si>
  <si>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</si>
  <si>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</si>
  <si>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</si>
  <si>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</si>
  <si>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</si>
  <si>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</si>
  <si>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</si>
  <si>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</si>
  <si>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</si>
  <si>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</si>
  <si>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</si>
  <si>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</si>
  <si>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</si>
  <si>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</si>
  <si>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</si>
  <si>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</si>
  <si>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</si>
  <si>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</si>
  <si>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</si>
  <si>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</si>
  <si>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</si>
  <si>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</si>
  <si>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</si>
  <si>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</si>
  <si>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</si>
  <si>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</si>
  <si>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</si>
  <si>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</si>
  <si>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</si>
  <si>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</si>
  <si>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</si>
  <si>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</si>
  <si>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</si>
  <si>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</si>
  <si>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</si>
  <si>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</si>
  <si>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</si>
  <si>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</si>
  <si>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</si>
  <si>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</si>
  <si>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</si>
  <si>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</si>
  <si>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</si>
  <si>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</si>
  <si>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</si>
  <si>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</si>
  <si>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</si>
  <si>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</si>
  <si>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</si>
  <si>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</si>
  <si>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</si>
  <si>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</si>
  <si>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</si>
  <si>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</si>
  <si>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</si>
  <si>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</si>
  <si>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</si>
  <si>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</si>
  <si>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</si>
  <si>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</si>
  <si>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</si>
  <si>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</si>
  <si>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</si>
  <si>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</si>
  <si>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</si>
  <si>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</si>
  <si>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</si>
  <si>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</si>
  <si>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</si>
  <si>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</si>
  <si>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</si>
  <si>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</si>
  <si>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</si>
  <si>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</si>
  <si>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</si>
  <si>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</si>
  <si>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</si>
  <si>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</si>
  <si>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</si>
  <si>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</si>
  <si>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</si>
  <si>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</si>
  <si>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</si>
  <si>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</si>
  <si>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</si>
  <si>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</si>
  <si>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</si>
  <si>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</si>
  <si>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</si>
  <si>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</si>
  <si>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</si>
  <si>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</si>
  <si>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</si>
  <si>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</si>
  <si>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</si>
  <si>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</si>
  <si>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</si>
  <si>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</si>
  <si>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</si>
  <si>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</si>
  <si>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</si>
  <si>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</si>
  <si>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</si>
  <si>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</si>
  <si>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</si>
  <si>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</si>
  <si>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</si>
  <si>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</si>
  <si>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</si>
  <si>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</si>
  <si>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</si>
  <si>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</si>
  <si>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</si>
  <si>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</si>
  <si>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</si>
  <si>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</si>
  <si>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</si>
  <si>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</si>
  <si>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</si>
  <si>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</si>
  <si>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</si>
  <si>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</si>
  <si>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</si>
  <si>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</si>
  <si>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</si>
  <si>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</si>
  <si>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</si>
  <si>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</si>
  <si>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</si>
  <si>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</si>
  <si>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</si>
  <si>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</si>
  <si>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</si>
  <si>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</si>
  <si>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</si>
  <si>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</si>
  <si>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</si>
  <si>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</si>
  <si>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</si>
  <si>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</si>
  <si>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</si>
  <si>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</si>
  <si>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</si>
  <si>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</si>
  <si>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</si>
  <si>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</si>
  <si>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</si>
  <si>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</si>
  <si>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</si>
  <si>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</si>
  <si>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</si>
  <si>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</si>
  <si>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</si>
  <si>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</si>
  <si>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</si>
  <si>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</si>
  <si>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</si>
  <si>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</si>
  <si>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</si>
  <si>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</si>
  <si>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</si>
  <si>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</si>
  <si>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</si>
  <si>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</si>
  <si>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</si>
  <si>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</si>
  <si>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</si>
  <si>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</si>
  <si>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</si>
  <si>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</si>
  <si>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</si>
  <si>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</si>
  <si>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</si>
  <si>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</si>
  <si>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</si>
  <si>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</si>
  <si>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</si>
  <si>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</si>
  <si>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</si>
  <si>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</si>
  <si>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</si>
  <si>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</si>
  <si>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</si>
  <si>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</si>
  <si>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</si>
  <si>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</si>
  <si>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</si>
  <si>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</si>
  <si>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</si>
  <si>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</si>
  <si>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</si>
  <si>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</si>
  <si>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</si>
  <si>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</si>
  <si>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</si>
  <si>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</si>
  <si>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</si>
  <si>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</si>
  <si>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</si>
  <si>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</si>
  <si>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</si>
  <si>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</si>
  <si>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</si>
  <si>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</si>
  <si>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</si>
  <si>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</si>
  <si>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</si>
  <si>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</si>
  <si>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</si>
  <si>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</si>
  <si>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</si>
  <si>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</si>
  <si>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</si>
  <si>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</si>
  <si>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</si>
  <si>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</si>
  <si>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</si>
  <si>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</si>
  <si>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</si>
  <si>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</si>
  <si>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</si>
  <si>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</si>
  <si>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</si>
  <si>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</si>
  <si>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</si>
  <si>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</si>
  <si>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</si>
  <si>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</si>
  <si>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</si>
  <si>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</si>
  <si>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</si>
  <si>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</si>
  <si>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</si>
  <si>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</si>
  <si>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</si>
  <si>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</si>
  <si>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</si>
  <si>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</si>
  <si>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</si>
  <si>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</si>
  <si>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</si>
  <si>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</si>
  <si>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</si>
  <si>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</si>
  <si>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</si>
  <si>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</si>
  <si>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</si>
  <si>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</si>
  <si>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</si>
  <si>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</si>
  <si>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</si>
  <si>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</si>
  <si>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</si>
  <si>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</si>
  <si>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</si>
  <si>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</si>
  <si>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</si>
  <si>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</si>
  <si>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</si>
  <si>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</si>
  <si>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</si>
  <si>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</si>
  <si>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</si>
  <si>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</si>
  <si>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</si>
  <si>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</si>
  <si>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</si>
  <si>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</si>
  <si>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</si>
  <si>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</si>
  <si>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</si>
  <si>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</si>
  <si>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</si>
  <si>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</si>
  <si>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</si>
  <si>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</si>
  <si>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</si>
  <si>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</si>
  <si>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</si>
  <si>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</si>
  <si>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</si>
  <si>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</si>
  <si>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</si>
  <si>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</si>
  <si>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</si>
  <si>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</si>
  <si>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</si>
  <si>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</si>
  <si>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</si>
  <si>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</si>
  <si>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</si>
  <si>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</si>
  <si>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</si>
  <si>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</si>
  <si>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</si>
  <si>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</si>
  <si>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</si>
  <si>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</si>
  <si>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</si>
  <si>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</si>
  <si>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</si>
  <si>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</si>
  <si>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</si>
  <si>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</si>
  <si>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</si>
  <si>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</si>
  <si>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</si>
  <si>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</si>
  <si>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</si>
  <si>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</si>
  <si>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</si>
  <si>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</si>
  <si>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</si>
  <si>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</si>
  <si>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</si>
  <si>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</si>
  <si>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</si>
  <si>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</si>
  <si>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</si>
  <si>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</si>
  <si>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</si>
  <si>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</si>
  <si>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</si>
  <si>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</si>
  <si>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</si>
  <si>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</si>
  <si>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</si>
  <si>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</si>
  <si>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</si>
  <si>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</si>
  <si>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</si>
  <si>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</si>
  <si>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</si>
  <si>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</si>
  <si>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</si>
  <si>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</si>
  <si>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</si>
  <si>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</si>
  <si>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</si>
  <si>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</si>
  <si>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</si>
  <si>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</si>
  <si>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</si>
  <si>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</si>
  <si>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</si>
  <si>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</si>
  <si>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</si>
  <si>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</si>
  <si>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</si>
  <si>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</si>
  <si>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</si>
  <si>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</si>
  <si>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</si>
  <si>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</si>
  <si>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</si>
  <si>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</si>
  <si>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</si>
  <si>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</si>
  <si>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</si>
  <si>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</si>
  <si>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</si>
  <si>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</si>
  <si>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</si>
  <si>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</si>
  <si>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</si>
  <si>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</si>
  <si>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</si>
  <si>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</si>
  <si>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</si>
  <si>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</si>
  <si>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</si>
  <si>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</si>
  <si>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</si>
  <si>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</si>
  <si>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</si>
  <si>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</si>
  <si>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</si>
  <si>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</si>
  <si>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</si>
  <si>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</si>
  <si>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</si>
  <si>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</si>
  <si>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</si>
  <si>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</si>
  <si>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</si>
  <si>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</si>
  <si>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</si>
  <si>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</si>
  <si>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</si>
  <si>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</si>
  <si>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</si>
  <si>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</si>
  <si>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</si>
  <si>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</si>
  <si>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</si>
  <si>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</si>
  <si>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</si>
  <si>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</si>
  <si>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</si>
  <si>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</si>
  <si>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</si>
  <si>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</si>
  <si>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</si>
  <si>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</si>
  <si>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</si>
  <si>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</si>
  <si>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</si>
  <si>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</si>
  <si>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</si>
  <si>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</si>
  <si>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</si>
  <si>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</si>
  <si>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</si>
  <si>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</si>
  <si>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</si>
  <si>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</si>
  <si>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</si>
  <si>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</si>
  <si>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</si>
  <si>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</si>
  <si>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</si>
  <si>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</si>
  <si>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</si>
  <si>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</si>
  <si>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</si>
  <si>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</si>
  <si>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</si>
  <si>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</si>
  <si>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</si>
  <si>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</si>
  <si>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</si>
  <si>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</si>
  <si>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</si>
  <si>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</si>
  <si>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</si>
  <si>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</si>
  <si>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</si>
  <si>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</si>
  <si>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</si>
  <si>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</si>
  <si>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</si>
  <si>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</si>
  <si>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</si>
  <si>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</si>
  <si>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</si>
  <si>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</si>
  <si>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</si>
  <si>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</si>
  <si>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</si>
  <si>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</si>
  <si>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</si>
  <si>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</si>
  <si>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</si>
  <si>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</si>
  <si>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</si>
  <si>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</si>
  <si>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</si>
  <si>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</si>
  <si>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</si>
  <si>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</si>
  <si>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</si>
  <si>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</si>
  <si>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</si>
  <si>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</si>
  <si>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</si>
  <si>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</si>
  <si>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</si>
  <si>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</si>
  <si>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</si>
  <si>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</si>
  <si>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</si>
  <si>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</si>
  <si>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</si>
  <si>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</si>
  <si>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</si>
  <si>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</si>
  <si>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</si>
  <si>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</si>
  <si>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</si>
  <si>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</si>
  <si>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</si>
  <si>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</si>
  <si>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</si>
  <si>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</si>
  <si>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</si>
  <si>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</si>
  <si>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</si>
  <si>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</si>
  <si>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</si>
  <si>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</si>
  <si>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</si>
  <si>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</si>
  <si>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</si>
  <si>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</si>
  <si>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</si>
  <si>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</si>
  <si>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</si>
  <si>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</si>
  <si>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</si>
  <si>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</si>
  <si>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</si>
  <si>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</si>
  <si>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</si>
  <si>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</si>
  <si>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</si>
  <si>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</si>
  <si>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</si>
  <si>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</si>
  <si>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</si>
  <si>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</si>
  <si>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</si>
  <si>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</si>
  <si>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</si>
  <si>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</si>
  <si>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</si>
  <si>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</si>
  <si>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</si>
  <si>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</si>
  <si>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</si>
  <si>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</si>
  <si>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</si>
  <si>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</si>
  <si>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</si>
  <si>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</si>
  <si>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</si>
  <si>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</si>
  <si>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</si>
  <si>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</si>
  <si>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</si>
  <si>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</si>
  <si>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</si>
  <si>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</si>
  <si>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</si>
  <si>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</si>
  <si>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</si>
  <si>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</si>
  <si>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</si>
  <si>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</si>
  <si>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</si>
  <si>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</si>
  <si>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</si>
  <si>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</si>
  <si>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</si>
  <si>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</si>
  <si>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</si>
  <si>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</si>
  <si>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</si>
  <si>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</si>
  <si>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</si>
  <si>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</si>
  <si>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</si>
  <si>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</si>
  <si>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</si>
  <si>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</si>
  <si>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</si>
  <si>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</si>
  <si>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</si>
  <si>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</si>
  <si>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</si>
  <si>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</si>
  <si>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</si>
  <si>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</si>
  <si>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</si>
  <si>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</si>
  <si>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</si>
  <si>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</si>
  <si>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</si>
  <si>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</si>
  <si>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</si>
  <si>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</si>
  <si>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</si>
  <si>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</si>
  <si>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</si>
  <si>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</si>
  <si>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</si>
  <si>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</si>
  <si>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</si>
  <si>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</si>
  <si>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</si>
  <si>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</si>
  <si>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</si>
  <si>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</si>
  <si>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</si>
  <si>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</si>
  <si>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</si>
  <si>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</si>
  <si>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</si>
  <si>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</si>
  <si>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</si>
  <si>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</si>
  <si>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</si>
  <si>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</si>
  <si>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</si>
  <si>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</si>
  <si>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</si>
  <si>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</si>
  <si>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</si>
  <si>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</si>
  <si>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</si>
  <si>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</si>
  <si>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</si>
  <si>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</si>
  <si>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</si>
  <si>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</si>
  <si>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</si>
  <si>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</si>
  <si>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</si>
  <si>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</si>
  <si>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</si>
  <si>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</si>
  <si>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</si>
  <si>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</si>
  <si>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</si>
  <si>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</si>
  <si>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</si>
  <si>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</si>
  <si>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</si>
  <si>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</si>
  <si>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</si>
  <si>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</si>
  <si>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</si>
  <si>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</si>
  <si>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</si>
  <si>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</si>
  <si>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</si>
  <si>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</si>
  <si>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</si>
  <si>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</si>
  <si>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</si>
  <si>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</si>
  <si>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</si>
  <si>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</si>
  <si>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</si>
  <si>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</si>
  <si>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</si>
  <si>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</si>
  <si>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</si>
  <si>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</si>
  <si>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</si>
  <si>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</si>
  <si>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</si>
  <si>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</si>
  <si>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</si>
  <si>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</si>
  <si>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</si>
  <si>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</si>
  <si>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</si>
  <si>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</si>
  <si>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</si>
  <si>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</si>
  <si>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</si>
  <si>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</si>
  <si>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</si>
  <si>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</si>
  <si>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</si>
  <si>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</si>
  <si>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</si>
  <si>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</si>
  <si>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</si>
  <si>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</si>
  <si>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</si>
  <si>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</si>
  <si>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</si>
  <si>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</si>
  <si>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</si>
  <si>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</si>
  <si>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</si>
  <si>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</si>
  <si>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</si>
  <si>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</si>
  <si>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</si>
  <si>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</si>
  <si>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</si>
  <si>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</si>
  <si>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</si>
  <si>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</si>
  <si>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</si>
  <si>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</si>
  <si>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</si>
  <si>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</si>
  <si>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</si>
  <si>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</si>
  <si>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</si>
  <si>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</si>
  <si>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</si>
  <si>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</si>
  <si>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</si>
  <si>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</si>
  <si>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</si>
  <si>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</si>
  <si>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</si>
  <si>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</si>
  <si>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</si>
  <si>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</si>
  <si>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</si>
  <si>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</si>
  <si>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</si>
  <si>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</si>
  <si>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</si>
  <si>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</si>
  <si>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</si>
  <si>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</si>
  <si>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</si>
  <si>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</si>
  <si>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</si>
  <si>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</si>
  <si>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</si>
  <si>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</si>
  <si>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</si>
  <si>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</si>
  <si>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</si>
  <si>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</si>
  <si>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</si>
  <si>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</si>
  <si>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</si>
  <si>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</si>
  <si>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</si>
  <si>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</si>
  <si>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</si>
  <si>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</si>
  <si>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</si>
  <si>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</si>
  <si>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</si>
  <si>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</si>
  <si>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</si>
  <si>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</si>
  <si>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</si>
  <si>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</si>
  <si>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</si>
  <si>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</si>
  <si>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</si>
  <si>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</si>
  <si>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</si>
  <si>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</si>
  <si>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</si>
  <si>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</si>
  <si>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</si>
  <si>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</si>
  <si>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</si>
  <si>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</si>
  <si>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</si>
  <si>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</si>
  <si>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</si>
  <si>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</si>
  <si>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</si>
  <si>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</si>
  <si>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</si>
  <si>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</si>
  <si>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</si>
  <si>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</si>
  <si>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</si>
  <si>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</si>
  <si>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</si>
  <si>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</si>
  <si>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</si>
  <si>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</si>
  <si>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</si>
  <si>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</si>
  <si>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</si>
  <si>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</si>
  <si>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</si>
  <si>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</si>
  <si>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</si>
  <si>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</si>
  <si>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</si>
  <si>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</si>
  <si>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</si>
  <si>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</si>
  <si>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</si>
  <si>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</si>
  <si>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</si>
  <si>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</si>
  <si>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</si>
  <si>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</si>
  <si>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</si>
  <si>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</si>
  <si>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</si>
  <si>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</si>
  <si>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</si>
  <si>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</si>
  <si>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</si>
  <si>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</si>
  <si>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</si>
  <si>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</si>
  <si>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</si>
  <si>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</si>
  <si>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</si>
  <si>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</si>
  <si>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</si>
  <si>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</si>
  <si>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</si>
  <si>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</si>
  <si>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</si>
  <si>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</si>
  <si>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</si>
  <si>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</si>
  <si>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</si>
  <si>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</si>
  <si>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</si>
  <si>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</si>
  <si>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</si>
  <si>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</si>
  <si>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</si>
  <si>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</si>
  <si>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</si>
  <si>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</si>
  <si>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</si>
  <si>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</si>
  <si>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</si>
  <si>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</si>
  <si>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</si>
  <si>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</si>
  <si>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</si>
  <si>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</si>
  <si>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</si>
  <si>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</si>
  <si>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</si>
  <si>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</si>
  <si>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</si>
  <si>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</si>
  <si>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</si>
  <si>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</si>
  <si>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</si>
  <si>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</si>
  <si>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</si>
  <si>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</si>
  <si>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</si>
  <si>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</si>
  <si>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</si>
  <si>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</si>
  <si>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</si>
  <si>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</si>
  <si>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</si>
  <si>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</si>
  <si>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</si>
  <si>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</si>
  <si>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</si>
  <si>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</si>
  <si>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</si>
  <si>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</si>
  <si>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</si>
  <si>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</si>
  <si>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</si>
  <si>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</si>
  <si>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</si>
  <si>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</si>
  <si>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</si>
  <si>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</si>
  <si>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</si>
  <si>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</si>
  <si>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</si>
  <si>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</si>
  <si>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</si>
  <si>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</si>
  <si>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</si>
  <si>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</si>
  <si>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</si>
  <si>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</si>
  <si>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</si>
  <si>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</si>
  <si>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</si>
  <si>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</si>
  <si>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</si>
  <si>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</si>
  <si>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</si>
  <si>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</si>
  <si>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</si>
  <si>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</si>
  <si>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</si>
  <si>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</si>
  <si>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</si>
  <si>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</si>
  <si>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</si>
  <si>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</si>
  <si>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</si>
  <si>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</si>
  <si>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</si>
  <si>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</si>
  <si>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</si>
  <si>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</si>
  <si>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</si>
  <si>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</si>
  <si>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</si>
  <si>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</si>
  <si>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</si>
  <si>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</si>
  <si>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</si>
  <si>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</si>
  <si>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</si>
  <si>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</si>
  <si>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</si>
  <si>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</si>
  <si>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</si>
  <si>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</si>
  <si>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</si>
  <si>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</si>
  <si>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</si>
  <si>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</si>
  <si>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</si>
  <si>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</si>
  <si>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</si>
  <si>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</si>
  <si>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</si>
  <si>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</si>
  <si>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</si>
  <si>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</si>
  <si>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</si>
  <si>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</si>
  <si>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</si>
  <si>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</si>
  <si>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</si>
  <si>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</si>
  <si>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</si>
  <si>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</si>
  <si>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</si>
  <si>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</si>
  <si>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</si>
  <si>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</si>
  <si>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</si>
  <si>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</si>
  <si>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</si>
  <si>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</si>
  <si>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</si>
  <si>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</si>
  <si>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</si>
  <si>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</si>
  <si>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</si>
  <si>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</si>
  <si>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</si>
  <si>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</si>
  <si>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</si>
  <si>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</si>
  <si>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</si>
  <si>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</si>
  <si>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</si>
  <si>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</si>
  <si>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</si>
  <si>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</si>
  <si>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</si>
  <si>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</si>
  <si>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</si>
  <si>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</si>
  <si>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</si>
  <si>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</si>
  <si>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</si>
  <si>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</si>
  <si>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</si>
  <si>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</si>
  <si>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</si>
  <si>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</si>
  <si>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</si>
  <si>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</si>
  <si>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</si>
  <si>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</si>
  <si>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</si>
  <si>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</si>
  <si>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</si>
  <si>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</si>
  <si>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</si>
  <si>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</si>
  <si>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</si>
  <si>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</si>
  <si>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</si>
  <si>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</si>
  <si>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</si>
  <si>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</si>
  <si>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</si>
  <si>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</si>
  <si>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</si>
  <si>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</si>
  <si>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</si>
  <si>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</si>
  <si>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</si>
  <si>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</si>
  <si>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</si>
  <si>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</si>
  <si>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</si>
  <si>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</si>
  <si>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</si>
  <si>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</si>
  <si>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</si>
  <si>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</si>
  <si>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</si>
  <si>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</si>
  <si>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</si>
  <si>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</si>
  <si>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</si>
  <si>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</si>
  <si>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</si>
  <si>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</si>
  <si>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</si>
  <si>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</si>
  <si>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</si>
  <si>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</si>
  <si>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</si>
  <si>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</si>
  <si>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</si>
  <si>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</si>
  <si>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</si>
  <si>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</si>
  <si>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</si>
  <si>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</si>
  <si>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</si>
  <si>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</si>
  <si>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</si>
  <si>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</si>
  <si>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</si>
  <si>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</si>
  <si>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</si>
  <si>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</si>
  <si>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</si>
  <si>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</si>
  <si>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</si>
  <si>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</si>
  <si>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</si>
  <si>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</si>
  <si>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</si>
  <si>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</si>
  <si>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</si>
  <si>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</si>
  <si>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</si>
  <si>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</si>
  <si>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</si>
  <si>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</si>
  <si>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</si>
  <si>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</si>
  <si>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</si>
  <si>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</si>
  <si>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</si>
  <si>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</si>
  <si>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</si>
  <si>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</si>
  <si>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</si>
  <si>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</si>
  <si>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</si>
  <si>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</si>
  <si>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</si>
  <si>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</si>
  <si>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</si>
  <si>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</si>
  <si>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</si>
  <si>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</si>
  <si>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</si>
  <si>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</si>
  <si>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</si>
  <si>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</si>
  <si>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</si>
  <si>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</si>
  <si>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</si>
  <si>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</si>
  <si>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</si>
  <si>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</si>
  <si>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</si>
  <si>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</si>
  <si>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</si>
  <si>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</si>
  <si>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</si>
  <si>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</si>
  <si>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</si>
  <si>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</si>
  <si>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</si>
  <si>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</si>
  <si>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</si>
  <si>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</si>
  <si>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</si>
  <si>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</si>
  <si>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</si>
  <si>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</si>
  <si>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</si>
  <si>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</si>
  <si>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</si>
  <si>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</si>
  <si>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</si>
  <si>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</si>
  <si>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</si>
  <si>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</si>
  <si>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</si>
  <si>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</si>
  <si>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</si>
  <si>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</si>
  <si>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</si>
  <si>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</si>
  <si>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</si>
  <si>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</si>
  <si>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</si>
  <si>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</si>
  <si>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</si>
  <si>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</si>
  <si>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</si>
  <si>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</si>
  <si>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</si>
  <si>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</si>
  <si>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</si>
  <si>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</si>
  <si>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</si>
  <si>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</si>
  <si>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</si>
  <si>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</si>
  <si>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</si>
  <si>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</si>
  <si>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</si>
  <si>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</si>
  <si>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</si>
  <si>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</si>
  <si>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</si>
  <si>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</si>
  <si>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</si>
  <si>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</si>
  <si>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</si>
  <si>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</si>
  <si>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</si>
  <si>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</si>
  <si>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</si>
  <si>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</si>
  <si>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</si>
  <si>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</si>
  <si>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</si>
  <si>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</si>
  <si>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</si>
  <si>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</si>
  <si>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</si>
  <si>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</si>
  <si>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</si>
  <si>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</si>
  <si>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</si>
  <si>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</si>
  <si>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</si>
  <si>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</si>
  <si>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</si>
  <si>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</si>
  <si>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</si>
  <si>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</si>
  <si>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</si>
  <si>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</si>
  <si>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</si>
  <si>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</si>
  <si>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</si>
  <si>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</si>
  <si>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</si>
  <si>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</si>
  <si>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</si>
  <si>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</si>
  <si>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</si>
  <si>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</si>
  <si>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</si>
  <si>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</si>
  <si>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</si>
  <si>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</si>
  <si>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</si>
  <si>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</si>
  <si>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Socaria mecanizada km 750 ao 755+800 via 1</t>
  </si>
  <si>
    <t>3 barras - 98/536413-537358tg
1 barra - 98/535952-536413cv</t>
  </si>
  <si>
    <t xml:space="preserve">Socaria mecanizada   </t>
  </si>
  <si>
    <t>Descarga de pedra no km 695</t>
  </si>
  <si>
    <t>2 barras - 98/532291-532831tg
2 barras - 98/531510-531970tg</t>
  </si>
  <si>
    <t>Carregamento de dormente em TCS</t>
  </si>
  <si>
    <t>2 (Maicon e Eder)</t>
  </si>
  <si>
    <t>TCSTMI</t>
  </si>
  <si>
    <t>Regulagem de brita do km 171+115 ao 173+500</t>
  </si>
  <si>
    <t>Ronda de auto de linha</t>
  </si>
  <si>
    <t>PNVPPG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</si>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</sst>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BF259" activePane="bottomRight" state="frozen"/>
      <selection pane="bottomRight" activeCell="BQ268" sqref="BQ26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347"/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 t="s">
        <v>1609</v>
      </c>
      <c r="BK248" s="16" t="s">
        <v>1609</v>
      </c>
      <c r="BL248" s="15"/>
      <c r="BM248" s="14"/>
      <c r="BN248" s="14"/>
      <c r="BO248" s="160"/>
      <c r="BP248" s="16"/>
      <c r="BQ248" s="12" t="str">
        <f t="shared" si="45"/>
        <v>Produção e Intervalo</v>
      </c>
      <c r="BR248" s="18">
        <f t="shared" si="46"/>
        <v>0</v>
      </c>
      <c r="BS248" s="18">
        <f t="shared" si="47"/>
        <v>0</v>
      </c>
      <c r="BT248" s="220" t="str">
        <f t="shared" si="48"/>
        <v/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1610</v>
      </c>
      <c r="W249" s="168" t="s">
        <v>1611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1612</v>
      </c>
      <c r="BK249" s="16" t="s">
        <v>1612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1613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1614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1615</v>
      </c>
      <c r="BK251" s="16" t="s">
        <v>1615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1616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25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1617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/>
      <c r="AT259" s="38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1</v>
      </c>
      <c r="BI259" s="16"/>
      <c r="BJ259" s="16" t="s">
        <v>1618</v>
      </c>
      <c r="BK259" s="16"/>
      <c r="BL259" s="15"/>
      <c r="BM259" s="14"/>
      <c r="BN259" s="14"/>
      <c r="BO259" s="160"/>
      <c r="BP259" s="16"/>
      <c r="BQ259" s="12" t="str">
        <f t="shared" si="45"/>
        <v>Produção e Intervalo</v>
      </c>
      <c r="BR259" s="18">
        <f t="shared" si="46"/>
        <v>0</v>
      </c>
      <c r="BS259" s="18">
        <f t="shared" si="47"/>
        <v>0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1619</v>
      </c>
      <c r="BK262" s="16" t="s">
        <v>1619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1619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1620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1621</v>
      </c>
      <c r="BK265" s="16" t="s">
        <v>1622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1622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1623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1624</v>
      </c>
      <c r="BK268" s="16" t="s">
        <v>1624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372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1625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1617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t="23.25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537.29999999999995</v>
      </c>
      <c r="L275" s="83">
        <v>535.9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75" s="168">
        <v>0.41666666666666669</v>
      </c>
      <c r="P275" s="168">
        <v>8.3333333333333329E-2</v>
      </c>
      <c r="Q275" s="83">
        <v>1248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324" t="s">
        <v>1626</v>
      </c>
      <c r="X275" s="213" t="s">
        <v>374</v>
      </c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TBE-TRM</v>
      </c>
      <c r="AN275" s="279" t="str">
        <f>IF(BS_CONTROLE[[#This Row],[SB]]=0, "-", BS_CONTROLE[[#This Row],[SB]])</f>
        <v>TBE539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537.29999999999995</v>
      </c>
      <c r="AQ275" s="281">
        <f>IF(BS_CONTROLE[[#This Row],[KM - Fim]]=0, "-", BS_CONTROLE[[#This Row],[KM - Fim]])</f>
        <v>535.9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1627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W7046041</v>
      </c>
      <c r="B284" s="166">
        <v>46041</v>
      </c>
      <c r="C284" s="8">
        <f>IF(BS_CONTROLE[[#This Row],[DATA]]="","",WEEKNUM(BS_CONTROLE[[#This Row],[DATA]]))</f>
        <v>4</v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1628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Produção e Intervalo</v>
      </c>
      <c r="BR284" s="18">
        <f t="shared" si="51"/>
        <v>0</v>
      </c>
      <c r="BS284" s="18">
        <f t="shared" si="52"/>
        <v>0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532.79999999999995</v>
      </c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0.125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1629</v>
      </c>
      <c r="X287" s="213" t="s">
        <v>369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532.79999999999995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1620</v>
      </c>
      <c r="X289" s="213" t="s">
        <v>369</v>
      </c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1630</v>
      </c>
      <c r="X290" s="213" t="s">
        <v>374</v>
      </c>
      <c r="Y290" s="153"/>
      <c r="Z290" s="153"/>
      <c r="AA290" s="83" t="s">
        <v>1631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>A6046041</v>
      </c>
      <c r="B291" s="166">
        <v>46041</v>
      </c>
      <c r="C291" s="8">
        <f>IF(BS_CONTROLE[[#This Row],[DATA]]="","",WEEKNUM(BS_CONTROLE[[#This Row],[DATA]]))</f>
        <v>4</v>
      </c>
      <c r="D291" s="51" t="s">
        <v>107</v>
      </c>
      <c r="E291" s="314">
        <v>393</v>
      </c>
      <c r="F291" s="167" t="s">
        <v>33</v>
      </c>
      <c r="G291" s="9" t="str">
        <f>IF(D291="","*",VLOOKUP(F291,BS_ATIVIDADE[#All],3,FALSE))</f>
        <v>DETECÇÃO</v>
      </c>
      <c r="H291" s="168" t="s">
        <v>804</v>
      </c>
      <c r="I291" s="168" t="s">
        <v>1288</v>
      </c>
      <c r="J291" s="212">
        <v>74</v>
      </c>
      <c r="K291" s="212">
        <v>291</v>
      </c>
      <c r="L291" s="83" t="s">
        <v>11</v>
      </c>
      <c r="M291" s="199" t="s">
        <v>1467</v>
      </c>
      <c r="N291" s="199" t="s">
        <v>1632</v>
      </c>
      <c r="O291" s="168">
        <v>0.375</v>
      </c>
      <c r="P291" s="168">
        <v>4.1666666666666664E-2</v>
      </c>
      <c r="Q291" s="83">
        <v>290</v>
      </c>
      <c r="R291" s="10" t="str">
        <f>IFERROR(_xlfn.XLOOKUP(F291, BS_ATIVIDADE[ATIVIDADE],BS_ATIVIDADE[UNIDADE] ), "*")</f>
        <v>KM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1" s="80" t="str">
        <f>IFERROR(_xlfn.XLOOKUP(J291, BASE_MAPA!$E$2:$E$359, BASE_MAPA!$J$2:$J$359), "ERRO")</f>
        <v>MARCO INICIAL - ALTO ARAGUAIA</v>
      </c>
      <c r="V291" s="193" t="s">
        <v>1284</v>
      </c>
      <c r="W291" s="168" t="s">
        <v>1290</v>
      </c>
      <c r="X291" s="213" t="s">
        <v>374</v>
      </c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DETECÇÃO - RONDA 7 DIAS</v>
      </c>
      <c r="AJ291" s="9" t="str">
        <f>IF(D291="","*",VLOOKUP(AI291,BS_ATIVIDADE[#Data],3,FALSE))</f>
        <v>DETECÇÃO</v>
      </c>
      <c r="AK291" s="279" t="str">
        <f>IF(BS_CONTROLE[[#This Row],[Local - Partida]]=0, "-", BS_CONTROLE[[#This Row],[Local - Partida]])</f>
        <v>TCS2</v>
      </c>
      <c r="AL291" s="279" t="str">
        <f>IF(BS_CONTROLE[[#This Row],[Local - Encerramento]]=0, "-", BS_CONTROLE[[#This Row],[Local - Encerramento]])</f>
        <v>TMI</v>
      </c>
      <c r="AM291" s="279" t="str">
        <f>IF(BS_CONTROLE[[#This Row],[Entre - Estações]]=0, "-", BS_CONTROLE[[#This Row],[Entre - Estações]])</f>
        <v>TCS-TMI</v>
      </c>
      <c r="AN291" s="279" t="str">
        <f>IF(BS_CONTROLE[[#This Row],[SB]]=0, "-", BS_CONTROLE[[#This Row],[SB]])</f>
        <v>TCSTMI</v>
      </c>
      <c r="AO291" s="280">
        <f>IF(BS_CONTROLE[[#This Row],[SUB]]=0, "-", BS_CONTROLE[[#This Row],[SUB]])</f>
        <v>74</v>
      </c>
      <c r="AP291" s="281">
        <f>IF(BS_CONTROLE[[#This Row],[KM - Inicio]]=0, "-", BS_CONTROLE[[#This Row],[KM - Inicio]])</f>
        <v>291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KM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1" s="11" t="str">
        <f>IFERROR(_xlfn.XLOOKUP(AO291, BASE_MAPA!$E$2:$E$359, BASE_MAPA!$J$2:$J$359), "ERRO")</f>
        <v>MARCO INICIAL - ALTO ARAGUAIA</v>
      </c>
      <c r="BF291" s="282" t="str">
        <f>IF(BS_CONTROLE[[#This Row],[Responsavel pelo boletim]]=0, "-", BS_CONTROLE[[#This Row],[Responsavel pelo boletim]])</f>
        <v>Herbert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Produção e Intervalo</v>
      </c>
      <c r="BR291" s="18">
        <f t="shared" si="51"/>
        <v>0</v>
      </c>
      <c r="BS291" s="18">
        <f t="shared" si="52"/>
        <v>0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1623</v>
      </c>
      <c r="X292" s="213" t="s">
        <v>369</v>
      </c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1633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1610</v>
      </c>
      <c r="W296" s="168" t="s">
        <v>1634</v>
      </c>
      <c r="X296" s="213" t="s">
        <v>374</v>
      </c>
      <c r="Y296" s="153"/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Produção e Intervalo</v>
      </c>
      <c r="BR296" s="18">
        <f t="shared" si="51"/>
        <v>0</v>
      </c>
      <c r="BS296" s="18">
        <f t="shared" si="52"/>
        <v>0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1635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/>
      <c r="W298" s="168"/>
      <c r="X298" s="213" t="s">
        <v>374</v>
      </c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7" operator="equal">
      <formula>"ERRO"</formula>
    </cfRule>
  </conditionalFormatting>
  <conditionalFormatting sqref="X4 Y368:Y443 Y1:Z367">
    <cfRule type="cellIs" dxfId="138" priority="18386" operator="equal">
      <formula>"OPORTUNIDADE"</formula>
    </cfRule>
  </conditionalFormatting>
  <conditionalFormatting sqref="AZ6:AZ415">
    <cfRule type="expression" dxfId="137" priority="18381">
      <formula>$BU6=1</formula>
    </cfRule>
  </conditionalFormatting>
  <conditionalFormatting sqref="BQ6:BQ492">
    <cfRule type="cellIs" dxfId="136" priority="18392" operator="equal">
      <formula>"Produção e Intervalo"</formula>
    </cfRule>
    <cfRule type="cellIs" dxfId="135" priority="18393" operator="equal">
      <formula>"Aderente"</formula>
    </cfRule>
    <cfRule type="cellIs" dxfId="134" priority="18394" operator="equal">
      <formula>"Intervalo"</formula>
    </cfRule>
    <cfRule type="cellIs" dxfId="133" priority="18395" operator="equal">
      <formula>"Produção"</formula>
    </cfRule>
    <cfRule type="cellIs" dxfId="132" priority="18396" operator="equal">
      <formula>"ERRO"</formula>
    </cfRule>
  </conditionalFormatting>
  <conditionalFormatting sqref="BR6:BS445">
    <cfRule type="cellIs" dxfId="131" priority="18374" operator="equal">
      <formula>"*"</formula>
    </cfRule>
    <cfRule type="cellIs" dxfId="130" priority="18375" operator="greaterThanOrEqual">
      <formula>1</formula>
    </cfRule>
    <cfRule type="cellIs" dxfId="129" priority="18376" operator="lessThan">
      <formula>1</formula>
    </cfRule>
  </conditionalFormatting>
  <conditionalFormatting sqref="X368:X415 Y368:Y443 Y6:Z367">
    <cfRule type="cellIs" dxfId="128" priority="18322" operator="equal">
      <formula>"NÃO"</formula>
    </cfRule>
    <cfRule type="cellIs" dxfId="127" priority="18323" operator="equal">
      <formula>"SIM"</formula>
    </cfRule>
  </conditionalFormatting>
  <conditionalFormatting sqref="X368:X415">
    <cfRule type="cellIs" dxfId="126" priority="18321" operator="equal">
      <formula>"OPORTUNIDADE"</formula>
    </cfRule>
  </conditionalFormatting>
  <conditionalFormatting sqref="Z368:Z415">
    <cfRule type="cellIs" dxfId="125" priority="18319" operator="equal">
      <formula>"NÃO"</formula>
    </cfRule>
    <cfRule type="cellIs" dxfId="124" priority="18320" operator="equal">
      <formula>"SIM"</formula>
    </cfRule>
  </conditionalFormatting>
  <conditionalFormatting sqref="Z368:Z415">
    <cfRule type="cellIs" dxfId="123" priority="18318" operator="equal">
      <formula>"OPORTUNIDADE"</formula>
    </cfRule>
  </conditionalFormatting>
  <conditionalFormatting sqref="Y1048468:Y1048576">
    <cfRule type="cellIs" dxfId="122" priority="18203" operator="equal">
      <formula>"OPORTUNIDADE"</formula>
    </cfRule>
  </conditionalFormatting>
  <conditionalFormatting sqref="Y1048468:Y1048576">
    <cfRule type="cellIs" dxfId="121" priority="18201" operator="equal">
      <formula>"NÃO"</formula>
    </cfRule>
    <cfRule type="cellIs" dxfId="120" priority="18202" operator="equal">
      <formula>"SIM"</formula>
    </cfRule>
  </conditionalFormatting>
  <conditionalFormatting sqref="Z416:Z441">
    <cfRule type="cellIs" dxfId="119" priority="17938" operator="equal">
      <formula>"OPORTUNIDADE"</formula>
    </cfRule>
  </conditionalFormatting>
  <conditionalFormatting sqref="Z416:Z441">
    <cfRule type="cellIs" dxfId="118" priority="17936" operator="equal">
      <formula>"NÃO"</formula>
    </cfRule>
    <cfRule type="cellIs" dxfId="117" priority="17937" operator="equal">
      <formula>"SIM"</formula>
    </cfRule>
  </conditionalFormatting>
  <conditionalFormatting sqref="X442">
    <cfRule type="cellIs" dxfId="116" priority="17924" operator="equal">
      <formula>"NÃO"</formula>
    </cfRule>
    <cfRule type="cellIs" dxfId="115" priority="17925" operator="equal">
      <formula>"SIM"</formula>
    </cfRule>
  </conditionalFormatting>
  <conditionalFormatting sqref="X442">
    <cfRule type="cellIs" dxfId="114" priority="17923" operator="equal">
      <formula>"OPORTUNIDADE"</formula>
    </cfRule>
  </conditionalFormatting>
  <conditionalFormatting sqref="Z442">
    <cfRule type="cellIs" dxfId="113" priority="17921" operator="equal">
      <formula>"NÃO"</formula>
    </cfRule>
    <cfRule type="cellIs" dxfId="112" priority="17922" operator="equal">
      <formula>"SIM"</formula>
    </cfRule>
  </conditionalFormatting>
  <conditionalFormatting sqref="Z442">
    <cfRule type="cellIs" dxfId="111" priority="17920" operator="equal">
      <formula>"OPORTUNIDADE"</formula>
    </cfRule>
  </conditionalFormatting>
  <conditionalFormatting sqref="BI442">
    <cfRule type="iconSet" priority="17929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30">
      <iconSet showValue="0">
        <cfvo type="percent" val="0"/>
        <cfvo type="num" val="1"/>
        <cfvo type="num" val="1" gte="0"/>
      </iconSet>
    </cfRule>
    <cfRule type="iconSet" priority="17931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32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40">
      <formula>$BU385=1</formula>
    </cfRule>
  </conditionalFormatting>
  <conditionalFormatting sqref="AZ418:AZ442">
    <cfRule type="expression" dxfId="109" priority="18700">
      <formula>$BU390=1</formula>
    </cfRule>
  </conditionalFormatting>
  <conditionalFormatting sqref="BI416:BI441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703">
      <iconSet showValue="0">
        <cfvo type="percent" val="0"/>
        <cfvo type="num" val="1"/>
        <cfvo type="num" val="1" gte="0"/>
      </iconSet>
    </cfRule>
    <cfRule type="iconSet" priority="18704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10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5" operator="equal">
      <formula>"*"</formula>
    </cfRule>
    <cfRule type="cellIs" dxfId="107" priority="13336" operator="greaterThanOrEqual">
      <formula>1</formula>
    </cfRule>
    <cfRule type="cellIs" dxfId="106" priority="13337" operator="lessThan">
      <formula>1</formula>
    </cfRule>
  </conditionalFormatting>
  <conditionalFormatting sqref="BK1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82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61 BK263:BK264 BK266:BK492">
    <cfRule type="iconSet" priority="2059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492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30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4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6">
      <iconSet showValue="0">
        <cfvo type="percent" val="0"/>
        <cfvo type="num" val="1"/>
        <cfvo type="num" val="1" gte="0"/>
      </iconSet>
    </cfRule>
    <cfRule type="iconSet" priority="2063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F6:F444 AI6:AI445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1636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1637</v>
      </c>
      <c r="E3" s="316" t="s">
        <v>1638</v>
      </c>
      <c r="F3" s="316" t="s">
        <v>1639</v>
      </c>
      <c r="G3" s="316" t="s">
        <v>1640</v>
      </c>
      <c r="H3" s="316" t="s">
        <v>1641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1642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1643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K3009" sqref="A3009:K301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1644</v>
      </c>
      <c r="W1" s="390"/>
      <c r="X1" s="390"/>
      <c r="Y1" s="103"/>
    </row>
    <row r="2" spans="1:25" s="100" customFormat="1" ht="11.25" customHeight="1">
      <c r="A2" s="104" t="s">
        <v>1645</v>
      </c>
      <c r="B2" s="104" t="s">
        <v>1646</v>
      </c>
      <c r="C2" s="104" t="s">
        <v>7</v>
      </c>
      <c r="D2" s="105" t="s">
        <v>1177</v>
      </c>
      <c r="E2" s="105" t="s">
        <v>1178</v>
      </c>
      <c r="F2" s="105" t="s">
        <v>1647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1648</v>
      </c>
      <c r="U2" s="107" t="s">
        <v>1180</v>
      </c>
      <c r="V2" s="102">
        <f ca="1">TODAY()-1</f>
        <v>46038</v>
      </c>
      <c r="W2" s="102">
        <f ca="1">V2-1</f>
        <v>46037</v>
      </c>
      <c r="X2" s="102">
        <f ca="1">W2-1</f>
        <v>46036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1600</v>
      </c>
      <c r="W8" s="111">
        <f ca="1">_xlfn.XLOOKUP(G8&amp;$W$2,BS_CONTROLE[CHAVE],BS_CONTROLE[Quantidade_11],"-")</f>
        <v>3259</v>
      </c>
      <c r="X8" s="111">
        <f ca="1">_xlfn.XLOOKUP(G8&amp;$X$2,BS_CONTROLE[CHAVE],BS_CONTROLE[Quantidade_11],"-")</f>
        <v>4539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1600</v>
      </c>
      <c r="W20" s="111">
        <f ca="1">_xlfn.XLOOKUP(G20&amp;$W$2,BS_CONTROLE[CHAVE],BS_CONTROLE[Quantidade_11],"-")</f>
        <v>3259</v>
      </c>
      <c r="X20" s="111">
        <f ca="1">_xlfn.XLOOKUP(G20&amp;$X$2,BS_CONTROLE[CHAVE],BS_CONTROLE[Quantidade_11],"-")</f>
        <v>4539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>
        <f ca="1">_xlfn.XLOOKUP(G21&amp;$V$2,BS_CONTROLE[CHAVE],BS_CONTROLE[Quantidade_11],"-")</f>
        <v>1615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1600</v>
      </c>
      <c r="W39" s="111">
        <f ca="1">_xlfn.XLOOKUP(G39&amp;$W$2,BS_CONTROLE[CHAVE],BS_CONTROLE[Quantidade_11],"-")</f>
        <v>3259</v>
      </c>
      <c r="X39" s="111">
        <f ca="1">_xlfn.XLOOKUP(G39&amp;$X$2,BS_CONTROLE[CHAVE],BS_CONTROLE[Quantidade_11],"-")</f>
        <v>4539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>
        <f ca="1">_xlfn.XLOOKUP(G40&amp;$V$2,BS_CONTROLE[CHAVE],BS_CONTROLE[Quantidade_11],"-")</f>
        <v>1615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1600</v>
      </c>
      <c r="W49" s="111">
        <f ca="1">_xlfn.XLOOKUP(G49&amp;$W$2,BS_CONTROLE[CHAVE],BS_CONTROLE[Quantidade_11],"-")</f>
        <v>3259</v>
      </c>
      <c r="X49" s="111">
        <f ca="1">_xlfn.XLOOKUP(G49&amp;$X$2,BS_CONTROLE[CHAVE],BS_CONTROLE[Quantidade_11],"-")</f>
        <v>4539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1600</v>
      </c>
      <c r="W59" s="111">
        <f ca="1">_xlfn.XLOOKUP(G59&amp;$W$2,BS_CONTROLE[CHAVE],BS_CONTROLE[Quantidade_11],"-")</f>
        <v>3259</v>
      </c>
      <c r="X59" s="111">
        <f ca="1">_xlfn.XLOOKUP(G59&amp;$X$2,BS_CONTROLE[CHAVE],BS_CONTROLE[Quantidade_11],"-")</f>
        <v>4539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>
        <f ca="1">_xlfn.XLOOKUP(G60&amp;$V$2,BS_CONTROLE[CHAVE],BS_CONTROLE[Quantidade_11],"-")</f>
        <v>1615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220</v>
      </c>
      <c r="X62" s="111">
        <f ca="1">_xlfn.XLOOKUP(G62&amp;$X$2,BS_CONTROLE[CHAVE],BS_CONTROLE[Quantidade_11],"-")</f>
        <v>200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1600</v>
      </c>
      <c r="W68" s="111">
        <f ca="1">_xlfn.XLOOKUP(G68&amp;$W$2,BS_CONTROLE[CHAVE],BS_CONTROLE[Quantidade_11],"-")</f>
        <v>3259</v>
      </c>
      <c r="X68" s="111">
        <f ca="1">_xlfn.XLOOKUP(G68&amp;$X$2,BS_CONTROLE[CHAVE],BS_CONTROLE[Quantidade_11],"-")</f>
        <v>4539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220</v>
      </c>
      <c r="X74" s="111">
        <f ca="1">_xlfn.XLOOKUP(G74&amp;$X$2,BS_CONTROLE[CHAVE],BS_CONTROLE[Quantidade_11],"-")</f>
        <v>200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>
        <f ca="1">_xlfn.XLOOKUP(G76&amp;$V$2,BS_CONTROLE[CHAVE],BS_CONTROLE[Quantidade_11],"-")</f>
        <v>1615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1600</v>
      </c>
      <c r="W85" s="111">
        <f ca="1">_xlfn.XLOOKUP(G85&amp;$W$2,BS_CONTROLE[CHAVE],BS_CONTROLE[Quantidade_11],"-")</f>
        <v>3259</v>
      </c>
      <c r="X85" s="111">
        <f ca="1">_xlfn.XLOOKUP(G85&amp;$X$2,BS_CONTROLE[CHAVE],BS_CONTROLE[Quantidade_11],"-")</f>
        <v>4539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>
        <f ca="1">_xlfn.XLOOKUP(G96&amp;$V$2,BS_CONTROLE[CHAVE],BS_CONTROLE[Quantidade_11],"-")</f>
        <v>1615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1600</v>
      </c>
      <c r="W110" s="111">
        <f ca="1">_xlfn.XLOOKUP(G110&amp;$W$2,BS_CONTROLE[CHAVE],BS_CONTROLE[Quantidade_11],"-")</f>
        <v>3259</v>
      </c>
      <c r="X110" s="111">
        <f ca="1">_xlfn.XLOOKUP(G110&amp;$X$2,BS_CONTROLE[CHAVE],BS_CONTROLE[Quantidade_11],"-")</f>
        <v>4539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0</v>
      </c>
      <c r="X117" s="111">
        <f ca="1">_xlfn.XLOOKUP(G117&amp;$X$2,BS_CONTROLE[CHAVE],BS_CONTROLE[Quantidade_11],"-")</f>
        <v>2215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1600</v>
      </c>
      <c r="W138" s="111">
        <f ca="1">_xlfn.XLOOKUP(G138&amp;$W$2,BS_CONTROLE[CHAVE],BS_CONTROLE[Quantidade_11],"-")</f>
        <v>3259</v>
      </c>
      <c r="X138" s="111">
        <f ca="1">_xlfn.XLOOKUP(G138&amp;$X$2,BS_CONTROLE[CHAVE],BS_CONTROLE[Quantidade_11],"-")</f>
        <v>4539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>
        <f ca="1">_xlfn.XLOOKUP(G150&amp;$V$2,BS_CONTROLE[CHAVE],BS_CONTROLE[Quantidade_11],"-")</f>
        <v>1615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0</v>
      </c>
      <c r="X153" s="111">
        <f ca="1">_xlfn.XLOOKUP(G153&amp;$X$2,BS_CONTROLE[CHAVE],BS_CONTROLE[Quantidade_11],"-")</f>
        <v>2215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>
        <f ca="1">_xlfn.XLOOKUP(G157&amp;$V$2,BS_CONTROLE[CHAVE],BS_CONTROLE[Quantidade_11],"-")</f>
        <v>1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1600</v>
      </c>
      <c r="W171" s="111">
        <f ca="1">_xlfn.XLOOKUP(G171&amp;$W$2,BS_CONTROLE[CHAVE],BS_CONTROLE[Quantidade_11],"-")</f>
        <v>3259</v>
      </c>
      <c r="X171" s="111">
        <f ca="1">_xlfn.XLOOKUP(G171&amp;$X$2,BS_CONTROLE[CHAVE],BS_CONTROLE[Quantidade_11],"-")</f>
        <v>4539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47530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1600</v>
      </c>
      <c r="W188" s="111">
        <f ca="1">_xlfn.XLOOKUP(G188&amp;$W$2,BS_CONTROLE[CHAVE],BS_CONTROLE[Quantidade_11],"-")</f>
        <v>3259</v>
      </c>
      <c r="X188" s="111">
        <f ca="1">_xlfn.XLOOKUP(G188&amp;$X$2,BS_CONTROLE[CHAVE],BS_CONTROLE[Quantidade_11],"-")</f>
        <v>4539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0</v>
      </c>
      <c r="W195" s="111">
        <f ca="1">_xlfn.XLOOKUP(G195&amp;$W$2,BS_CONTROLE[CHAVE],BS_CONTROLE[Quantidade_11],"-")</f>
        <v>47530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>
        <f ca="1">_xlfn.XLOOKUP(G204&amp;$V$2,BS_CONTROLE[CHAVE],BS_CONTROLE[Quantidade_11],"-")</f>
        <v>1615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1600</v>
      </c>
      <c r="W207" s="111">
        <f ca="1">_xlfn.XLOOKUP(G207&amp;$W$2,BS_CONTROLE[CHAVE],BS_CONTROLE[Quantidade_11],"-")</f>
        <v>3259</v>
      </c>
      <c r="X207" s="111">
        <f ca="1">_xlfn.XLOOKUP(G207&amp;$X$2,BS_CONTROLE[CHAVE],BS_CONTROLE[Quantidade_11],"-")</f>
        <v>4539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>
        <f ca="1">_xlfn.XLOOKUP(G212&amp;$W$2,BS_CONTROLE[CHAVE],BS_CONTROLE[Quantidade_11],"-")</f>
        <v>220</v>
      </c>
      <c r="X212" s="111">
        <f ca="1">_xlfn.XLOOKUP(G212&amp;$X$2,BS_CONTROLE[CHAVE],BS_CONTROLE[Quantidade_11],"-")</f>
        <v>200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0</v>
      </c>
      <c r="X217" s="111">
        <f ca="1">_xlfn.XLOOKUP(G217&amp;$X$2,BS_CONTROLE[CHAVE],BS_CONTROLE[Quantidade_11],"-")</f>
        <v>2215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0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1600</v>
      </c>
      <c r="W228" s="111">
        <f ca="1">_xlfn.XLOOKUP(G228&amp;$W$2,BS_CONTROLE[CHAVE],BS_CONTROLE[Quantidade_11],"-")</f>
        <v>3259</v>
      </c>
      <c r="X228" s="111">
        <f ca="1">_xlfn.XLOOKUP(G228&amp;$X$2,BS_CONTROLE[CHAVE],BS_CONTROLE[Quantidade_11],"-")</f>
        <v>4539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>
        <f ca="1">_xlfn.XLOOKUP(G234&amp;$V$2,BS_CONTROLE[CHAVE],BS_CONTROLE[Quantidade_11],"-")</f>
        <v>1615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0</v>
      </c>
      <c r="X243" s="111">
        <f ca="1">_xlfn.XLOOKUP(G243&amp;$X$2,BS_CONTROLE[CHAVE],BS_CONTROLE[Quantidade_11],"-")</f>
        <v>2215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220</v>
      </c>
      <c r="X245" s="111">
        <f ca="1">_xlfn.XLOOKUP(G245&amp;$X$2,BS_CONTROLE[CHAVE],BS_CONTROLE[Quantidade_11],"-")</f>
        <v>200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1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1600</v>
      </c>
      <c r="W261" s="111">
        <f ca="1">_xlfn.XLOOKUP(G261&amp;$W$2,BS_CONTROLE[CHAVE],BS_CONTROLE[Quantidade_11],"-")</f>
        <v>3259</v>
      </c>
      <c r="X261" s="111">
        <f ca="1">_xlfn.XLOOKUP(G261&amp;$X$2,BS_CONTROLE[CHAVE],BS_CONTROLE[Quantidade_11],"-")</f>
        <v>4539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0</v>
      </c>
      <c r="W264" s="111" t="str">
        <f ca="1">_xlfn.XLOOKUP(G264&amp;$W$2,BS_CONTROLE[CHAVE],BS_CONTROLE[Quantidade_11],"-")</f>
        <v>-</v>
      </c>
      <c r="X264" s="111">
        <f ca="1">_xlfn.XLOOKUP(G264&amp;$X$2,BS_CONTROLE[CHAVE],BS_CONTROLE[Quantidade_11],"-")</f>
        <v>1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>
        <f ca="1">_xlfn.XLOOKUP(G274&amp;$W$2,BS_CONTROLE[CHAVE],BS_CONTROLE[Quantidade_11],"-")</f>
        <v>220</v>
      </c>
      <c r="X274" s="111">
        <f ca="1">_xlfn.XLOOKUP(G274&amp;$X$2,BS_CONTROLE[CHAVE],BS_CONTROLE[Quantidade_11],"-")</f>
        <v>200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0</v>
      </c>
      <c r="X276" s="111">
        <f ca="1">_xlfn.XLOOKUP(G276&amp;$X$2,BS_CONTROLE[CHAVE],BS_CONTROLE[Quantidade_11],"-")</f>
        <v>2215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47530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>
        <f ca="1">_xlfn.XLOOKUP(G290&amp;$W$2,BS_CONTROLE[CHAVE],BS_CONTROLE[Quantidade_11],"-")</f>
        <v>0</v>
      </c>
      <c r="X290" s="111">
        <f ca="1">_xlfn.XLOOKUP(G290&amp;$X$2,BS_CONTROLE[CHAVE],BS_CONTROLE[Quantidade_11],"-")</f>
        <v>11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1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1600</v>
      </c>
      <c r="W296" s="111">
        <f ca="1">_xlfn.XLOOKUP(G296&amp;$W$2,BS_CONTROLE[CHAVE],BS_CONTROLE[Quantidade_11],"-")</f>
        <v>3259</v>
      </c>
      <c r="X296" s="111">
        <f ca="1">_xlfn.XLOOKUP(G296&amp;$X$2,BS_CONTROLE[CHAVE],BS_CONTROLE[Quantidade_11],"-")</f>
        <v>4539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>
        <f ca="1">_xlfn.XLOOKUP(G304&amp;$W$2,BS_CONTROLE[CHAVE],BS_CONTROLE[Quantidade_11],"-")</f>
        <v>220</v>
      </c>
      <c r="X304" s="111">
        <f ca="1">_xlfn.XLOOKUP(G304&amp;$X$2,BS_CONTROLE[CHAVE],BS_CONTROLE[Quantidade_11],"-")</f>
        <v>200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0</v>
      </c>
      <c r="X310" s="111">
        <f ca="1">_xlfn.XLOOKUP(G310&amp;$X$2,BS_CONTROLE[CHAVE],BS_CONTROLE[Quantidade_11],"-")</f>
        <v>2215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0</v>
      </c>
      <c r="W319" s="111">
        <f ca="1">_xlfn.XLOOKUP(G319&amp;$W$2,BS_CONTROLE[CHAVE],BS_CONTROLE[Quantidade_11],"-")</f>
        <v>47530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11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1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1600</v>
      </c>
      <c r="W328" s="111">
        <f ca="1">_xlfn.XLOOKUP(G328&amp;$W$2,BS_CONTROLE[CHAVE],BS_CONTROLE[Quantidade_11],"-")</f>
        <v>3259</v>
      </c>
      <c r="X328" s="111">
        <f ca="1">_xlfn.XLOOKUP(G328&amp;$X$2,BS_CONTROLE[CHAVE],BS_CONTROLE[Quantidade_11],"-")</f>
        <v>4539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28</v>
      </c>
      <c r="W330" s="111">
        <f ca="1">_xlfn.XLOOKUP(G330&amp;$W$2,BS_CONTROLE[CHAVE],BS_CONTROLE[Quantidade_11],"-")</f>
        <v>1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1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>
        <f ca="1">_xlfn.XLOOKUP(G333&amp;$V$2,BS_CONTROLE[CHAVE],BS_CONTROLE[Quantidade_11],"-")</f>
        <v>1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>
        <f ca="1">_xlfn.XLOOKUP(G338&amp;$V$2,BS_CONTROLE[CHAVE],BS_CONTROLE[Quantidade_11],"-")</f>
        <v>1615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>
        <f ca="1">_xlfn.XLOOKUP(G340&amp;$W$2,BS_CONTROLE[CHAVE],BS_CONTROLE[Quantidade_11],"-")</f>
        <v>0</v>
      </c>
      <c r="X340" s="111">
        <f ca="1">_xlfn.XLOOKUP(G340&amp;$X$2,BS_CONTROLE[CHAVE],BS_CONTROLE[Quantidade_11],"-")</f>
        <v>2215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>
        <f ca="1">_xlfn.XLOOKUP(G344&amp;$V$2,BS_CONTROLE[CHAVE],BS_CONTROLE[Quantidade_11],"-")</f>
        <v>1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0</v>
      </c>
      <c r="W346" s="111">
        <f ca="1">_xlfn.XLOOKUP(G346&amp;$W$2,BS_CONTROLE[CHAVE],BS_CONTROLE[Quantidade_11],"-")</f>
        <v>47530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>
        <f ca="1">_xlfn.XLOOKUP(G347&amp;$V$2,BS_CONTROLE[CHAVE],BS_CONTROLE[Quantidade_11],"-")</f>
        <v>0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>
        <f ca="1">_xlfn.XLOOKUP(G349&amp;$W$2,BS_CONTROLE[CHAVE],BS_CONTROLE[Quantidade_11],"-")</f>
        <v>0</v>
      </c>
      <c r="X349" s="111">
        <f ca="1">_xlfn.XLOOKUP(G349&amp;$X$2,BS_CONTROLE[CHAVE],BS_CONTROLE[Quantidade_11],"-")</f>
        <v>11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1600</v>
      </c>
      <c r="W354" s="111">
        <f ca="1">_xlfn.XLOOKUP(G354&amp;$W$2,BS_CONTROLE[CHAVE],BS_CONTROLE[Quantidade_11],"-")</f>
        <v>3259</v>
      </c>
      <c r="X354" s="111">
        <f ca="1">_xlfn.XLOOKUP(G354&amp;$X$2,BS_CONTROLE[CHAVE],BS_CONTROLE[Quantidade_11],"-")</f>
        <v>4539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DESLOCAMENTO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BINÁRIO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28</v>
      </c>
      <c r="W357" s="111">
        <f ca="1">_xlfn.XLOOKUP(G357&amp;$W$2,BS_CONTROLE[CHAVE],BS_CONTROLE[Quantidade_11],"-")</f>
        <v>1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0</v>
      </c>
      <c r="W360" s="111" t="str">
        <f ca="1">_xlfn.XLOOKUP(G360&amp;$W$2,BS_CONTROLE[CHAVE],BS_CONTROLE[Quantidade_11],"-")</f>
        <v>-</v>
      </c>
      <c r="X360" s="111">
        <f ca="1">_xlfn.XLOOKUP(G360&amp;$X$2,BS_CONTROLE[CHAVE],BS_CONTROLE[Quantidade_11],"-")</f>
        <v>1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2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*</v>
      </c>
      <c r="B371" s="108" t="str">
        <f>IF(FN_MC!X270="","*",FN_MC!X270)</f>
        <v>*</v>
      </c>
      <c r="C371" s="108" t="str">
        <f>IF(FN_MC!Z270="","*",FN_MC!Z270)</f>
        <v>*</v>
      </c>
      <c r="D371" s="109" t="str">
        <f>IF(FN_MC!S270="","*",FN_MC!S270)</f>
        <v>-</v>
      </c>
      <c r="E371" s="109" t="str">
        <f>IF(FN_MC!T270="","*",FN_MC!T270)</f>
        <v>-</v>
      </c>
      <c r="F371" s="109" t="str">
        <f>IF(FN_MC!B270="","*",FN_MC!B270)</f>
        <v>*</v>
      </c>
      <c r="G371" s="109" t="str">
        <f>IF(FN_MC!D270="","*",FN_MC!D270)</f>
        <v>*</v>
      </c>
      <c r="H371" s="109" t="str">
        <f>IF(FN_MC!F270="","*",FN_MC!F270)</f>
        <v>*</v>
      </c>
      <c r="I371" s="109" t="str">
        <f>IF(FN_MC!H270="","*",FN_MC!H270)</f>
        <v>*</v>
      </c>
      <c r="J371" s="109" t="str">
        <f>IF(FN_MC!I270="","*",FN_MC!I270)</f>
        <v>*</v>
      </c>
      <c r="K371" s="109" t="str">
        <f>IF(FN_MC!M270="","*",FN_MC!M270)</f>
        <v>-</v>
      </c>
      <c r="L371" s="328" t="str">
        <f>IF(FN_MC!N270="","*",FN_MC!N270)</f>
        <v>-</v>
      </c>
      <c r="M371" s="110" t="str">
        <f>IF(FN_MC!J270="","*",FN_MC!J270)</f>
        <v>*</v>
      </c>
      <c r="N371" s="291" t="str">
        <f>IF(FN_MC!K270="","*",FN_MC!K270)</f>
        <v>*</v>
      </c>
      <c r="O371" s="291" t="str">
        <f>IF(FN_MC!L270="","*",FN_MC!L270)</f>
        <v>-</v>
      </c>
      <c r="P371" s="110"/>
      <c r="Q371" s="127" t="str">
        <f>IF(FN_MC!O270="","*",FN_MC!O270)</f>
        <v>*</v>
      </c>
      <c r="R371" s="127" t="str">
        <f>IF(FN_MC!P270="","*",FN_MC!P270)</f>
        <v>*</v>
      </c>
      <c r="S371" s="109" t="str">
        <f>IF(FN_MC!Q270="","*",CONCATENATE(FN_MC!Q270," ",FN_MC!R270))</f>
        <v>*</v>
      </c>
      <c r="T371" s="109" t="str">
        <f>IF(FN_MC!V270="","*",FN_MC!V270)</f>
        <v>*</v>
      </c>
      <c r="U371" s="109" t="str">
        <f>IF(FN_MC!W270="","*",FN_MC!W270)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8.3333333333333329E-2</v>
      </c>
      <c r="S373" s="109" t="str">
        <f>IF(FN_MC!Q272="","*",CONCATENATE(FN_MC!Q272," ",FN_MC!R272))</f>
        <v>1120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>
        <f ca="1">_xlfn.XLOOKUP(G373&amp;$V$2,BS_CONTROLE[CHAVE],BS_CONTROLE[Quantidade_11],"-")</f>
        <v>1600</v>
      </c>
      <c r="W373" s="111">
        <f ca="1">_xlfn.XLOOKUP(G373&amp;$W$2,BS_CONTROLE[CHAVE],BS_CONTROLE[Quantidade_11],"-")</f>
        <v>3259</v>
      </c>
      <c r="X373" s="111">
        <f ca="1">_xlfn.XLOOKUP(G373&amp;$X$2,BS_CONTROLE[CHAVE],BS_CONTROLE[Quantidade_11],"-")</f>
        <v>4539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28</v>
      </c>
      <c r="W375" s="111">
        <f ca="1">_xlfn.XLOOKUP(G375&amp;$W$2,BS_CONTROLE[CHAVE],BS_CONTROLE[Quantidade_11],"-")</f>
        <v>1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IF(FN_MC!Y275="","*",FN_MC!Y275)</f>
        <v>*</v>
      </c>
      <c r="B376" s="108" t="str">
        <f>IF(FN_MC!X275="","*",FN_MC!X275)</f>
        <v>Oportunidade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TBE-TRM</v>
      </c>
      <c r="L376" s="328" t="str">
        <f>IF(FN_MC!N275="","*",FN_MC!N275)</f>
        <v>TBE539</v>
      </c>
      <c r="M376" s="110">
        <f>IF(FN_MC!J275="","*",FN_MC!J275)</f>
        <v>98</v>
      </c>
      <c r="N376" s="291">
        <f>IF(FN_MC!K275="","*",FN_MC!K275)</f>
        <v>537.29999999999995</v>
      </c>
      <c r="O376" s="291">
        <f>IF(FN_MC!L275="","*",FN_MC!L275)</f>
        <v>535.9</v>
      </c>
      <c r="P376" s="110"/>
      <c r="Q376" s="127">
        <f>IF(FN_MC!O275="","*",FN_MC!O275)</f>
        <v>0.41666666666666669</v>
      </c>
      <c r="R376" s="127">
        <f>IF(FN_MC!P275="","*",FN_MC!P275)</f>
        <v>8.3333333333333329E-2</v>
      </c>
      <c r="S376" s="109" t="str">
        <f>IF(FN_MC!Q275="","*",CONCATENATE(FN_MC!Q275," ",FN_MC!R275))</f>
        <v>1248 M</v>
      </c>
      <c r="T376" s="109" t="str">
        <f>IF(FN_MC!V275="","*",FN_MC!V275)</f>
        <v>Camila</v>
      </c>
      <c r="U376" s="109" t="str">
        <f>IF(FN_MC!W275="","*",FN_MC!W275)</f>
        <v>3 barras - 98/536413-537358tg
1 barra - 98/535952-536413cv</v>
      </c>
      <c r="V376" s="111">
        <f ca="1">_xlfn.XLOOKUP(G376&amp;$V$2,BS_CONTROLE[CHAVE],BS_CONTROLE[Quantidade_11],"-")</f>
        <v>0</v>
      </c>
      <c r="W376" s="111" t="str">
        <f ca="1">_xlfn.XLOOKUP(G376&amp;$W$2,BS_CONTROLE[CHAVE],BS_CONTROLE[Quantidade_11],"-")</f>
        <v>-</v>
      </c>
      <c r="X376" s="111">
        <f ca="1">_xlfn.XLOOKUP(G376&amp;$X$2,BS_CONTROLE[CHAVE],BS_CONTROLE[Quantidade_11],"-")</f>
        <v>1</v>
      </c>
    </row>
    <row r="377" spans="1:24" s="112" customFormat="1" hidden="1">
      <c r="A377" s="108" t="str">
        <f>IF(FN_MC!Y276="","*",FN_MC!Y276)</f>
        <v>*</v>
      </c>
      <c r="B377" s="108" t="str">
        <f>IF(FN_MC!X276="","*",FN_MC!X276)</f>
        <v>*</v>
      </c>
      <c r="C377" s="108" t="str">
        <f>IF(FN_MC!Z276="","*",FN_MC!Z276)</f>
        <v>*</v>
      </c>
      <c r="D377" s="109" t="str">
        <f>IF(FN_MC!S276="","*",FN_MC!S276)</f>
        <v>-</v>
      </c>
      <c r="E377" s="109" t="str">
        <f>IF(FN_MC!T276="","*",FN_MC!T276)</f>
        <v>-</v>
      </c>
      <c r="F377" s="109" t="str">
        <f>IF(FN_MC!B276="","*",FN_MC!B276)</f>
        <v>*</v>
      </c>
      <c r="G377" s="109" t="str">
        <f>IF(FN_MC!D276="","*",FN_MC!D276)</f>
        <v>*</v>
      </c>
      <c r="H377" s="109" t="str">
        <f>IF(FN_MC!F276="","*",FN_MC!F276)</f>
        <v>*</v>
      </c>
      <c r="I377" s="109" t="str">
        <f>IF(FN_MC!H276="","*",FN_MC!H276)</f>
        <v>*</v>
      </c>
      <c r="J377" s="109" t="str">
        <f>IF(FN_MC!I276="","*",FN_MC!I276)</f>
        <v>*</v>
      </c>
      <c r="K377" s="109" t="str">
        <f>IF(FN_MC!M276="","*",FN_MC!M276)</f>
        <v>-</v>
      </c>
      <c r="L377" s="328" t="str">
        <f>IF(FN_MC!N276="","*",FN_MC!N276)</f>
        <v>-</v>
      </c>
      <c r="M377" s="110" t="str">
        <f>IF(FN_MC!J276="","*",FN_MC!J276)</f>
        <v>*</v>
      </c>
      <c r="N377" s="291" t="str">
        <f>IF(FN_MC!K276="","*",FN_MC!K276)</f>
        <v>*</v>
      </c>
      <c r="O377" s="291" t="str">
        <f>IF(FN_MC!L276="","*",FN_MC!L276)</f>
        <v>-</v>
      </c>
      <c r="P377" s="110"/>
      <c r="Q377" s="127" t="str">
        <f>IF(FN_MC!O276="","*",FN_MC!O276)</f>
        <v>*</v>
      </c>
      <c r="R377" s="127" t="str">
        <f>IF(FN_MC!P276="","*",FN_MC!P276)</f>
        <v>*</v>
      </c>
      <c r="S377" s="109" t="str">
        <f>IF(FN_MC!Q276="","*",CONCATENATE(FN_MC!Q276," ",FN_MC!R276))</f>
        <v>*</v>
      </c>
      <c r="T377" s="109" t="str">
        <f>IF(FN_MC!V276="","*",FN_MC!V276)</f>
        <v>*</v>
      </c>
      <c r="U377" s="109" t="str">
        <f>IF(FN_MC!W276="","*",FN_MC!W276)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IF(FN_MC!Y281="","*",FN_MC!Y281)</f>
        <v>*</v>
      </c>
      <c r="B382" s="108" t="str">
        <f>IF(FN_MC!X281="","*",FN_MC!X281)</f>
        <v>Contrato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 xml:space="preserve">Socaria mecanizada   </v>
      </c>
      <c r="V382" s="111">
        <f ca="1">_xlfn.XLOOKUP(G382&amp;$V$2,BS_CONTROLE[CHAVE],BS_CONTROLE[Quantidade_11],"-")</f>
        <v>1600</v>
      </c>
      <c r="W382" s="111">
        <f ca="1">_xlfn.XLOOKUP(G382&amp;$W$2,BS_CONTROLE[CHAVE],BS_CONTROLE[Quantidade_11],"-")</f>
        <v>3259</v>
      </c>
      <c r="X382" s="111">
        <f ca="1">_xlfn.XLOOKUP(G382&amp;$X$2,BS_CONTROLE[CHAVE],BS_CONTROLE[Quantidade_11],"-")</f>
        <v>4539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IF(FN_MC!Y284="","*",FN_MC!Y284)</f>
        <v>*</v>
      </c>
      <c r="B385" s="108" t="str">
        <f>IF(FN_MC!X284="","*",FN_MC!X284)</f>
        <v>Contrato</v>
      </c>
      <c r="C385" s="108" t="str">
        <f>IF(FN_MC!Z284="","*",FN_MC!Z284)</f>
        <v>*</v>
      </c>
      <c r="D385" s="109" t="str">
        <f>IF(FN_MC!S284="","*",FN_MC!S284)</f>
        <v>FERRONORTE</v>
      </c>
      <c r="E385" s="109" t="str">
        <f>IF(FN_MC!T284="","*",FN_MC!T284)</f>
        <v>TGR-TRO</v>
      </c>
      <c r="F385" s="109">
        <f>IF(FN_MC!B284="","*",FN_MC!B284)</f>
        <v>46041</v>
      </c>
      <c r="G385" s="109" t="str">
        <f>IF(FN_MC!D284="","*",FN_MC!D284)</f>
        <v>W70</v>
      </c>
      <c r="H385" s="109" t="str">
        <f>IF(FN_MC!F284="","*",FN_MC!F284)</f>
        <v>PDM - PEDRA - DESCARGA</v>
      </c>
      <c r="I385" s="109" t="str">
        <f>IF(FN_MC!H284="","*",FN_MC!H284)</f>
        <v>TIQ</v>
      </c>
      <c r="J385" s="109" t="str">
        <f>IF(FN_MC!I284="","*",FN_MC!I284)</f>
        <v>TGR</v>
      </c>
      <c r="K385" s="109" t="str">
        <f>IF(FN_MC!M284="","*",FN_MC!M284)</f>
        <v>TAL-TSF</v>
      </c>
      <c r="L385" s="328" t="str">
        <f>IF(FN_MC!N284="","*",FN_MC!N284)</f>
        <v>TAL699</v>
      </c>
      <c r="M385" s="110">
        <f>IF(FN_MC!J284="","*",FN_MC!J284)</f>
        <v>98</v>
      </c>
      <c r="N385" s="291">
        <f>IF(FN_MC!K284="","*",FN_MC!K284)</f>
        <v>695</v>
      </c>
      <c r="O385" s="291" t="str">
        <f>IF(FN_MC!L284="","*",FN_MC!L284)</f>
        <v>-</v>
      </c>
      <c r="P385" s="110"/>
      <c r="Q385" s="127">
        <f>IF(FN_MC!O284="","*",FN_MC!O284)</f>
        <v>0.45833333333333331</v>
      </c>
      <c r="R385" s="127">
        <f>IF(FN_MC!P284="","*",FN_MC!P284)</f>
        <v>0.125</v>
      </c>
      <c r="S385" s="109" t="str">
        <f>IF(FN_MC!Q284="","*",CONCATENATE(FN_MC!Q284," ",FN_MC!R284))</f>
        <v>28 VAGÕES</v>
      </c>
      <c r="T385" s="109" t="str">
        <f>IF(FN_MC!V284="","*",FN_MC!V284)</f>
        <v>Camila</v>
      </c>
      <c r="U385" s="109" t="str">
        <f>IF(FN_MC!W284="","*",FN_MC!W284)</f>
        <v>Descarga de pedra no km 695</v>
      </c>
      <c r="V385" s="111">
        <f ca="1">_xlfn.XLOOKUP(G385&amp;$V$2,BS_CONTROLE[CHAVE],BS_CONTROLE[Quantidade_11],"-")</f>
        <v>28</v>
      </c>
      <c r="W385" s="111">
        <f ca="1">_xlfn.XLOOKUP(G385&amp;$W$2,BS_CONTROLE[CHAVE],BS_CONTROLE[Quantidade_11],"-")</f>
        <v>1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IF(FN_MC!Y287="","*",FN_MC!Y287)</f>
        <v>*</v>
      </c>
      <c r="B388" s="108" t="str">
        <f>IF(FN_MC!X287="","*",FN_MC!X287)</f>
        <v>Contrato</v>
      </c>
      <c r="C388" s="108" t="str">
        <f>IF(FN_MC!Z287="","*",FN_MC!Z287)</f>
        <v>*</v>
      </c>
      <c r="D388" s="109" t="str">
        <f>IF(FN_MC!S287="","*",FN_MC!S287)</f>
        <v>FERRONORTE</v>
      </c>
      <c r="E388" s="109" t="str">
        <f>IF(FN_MC!T287="","*",FN_MC!T287)</f>
        <v>TGR-TRO</v>
      </c>
      <c r="F388" s="109">
        <f>IF(FN_MC!B287="","*",FN_MC!B287)</f>
        <v>46041</v>
      </c>
      <c r="G388" s="109" t="str">
        <f>IF(FN_MC!D287="","*",FN_MC!D287)</f>
        <v>E46</v>
      </c>
      <c r="H388" s="109" t="str">
        <f>IF(FN_MC!F287="","*",FN_MC!F287)</f>
        <v>TRILHEIRO - DESCARGA</v>
      </c>
      <c r="I388" s="109" t="str">
        <f>IF(FN_MC!H287="","*",FN_MC!H287)</f>
        <v>TIQ</v>
      </c>
      <c r="J388" s="109" t="str">
        <f>IF(FN_MC!I287="","*",FN_MC!I287)</f>
        <v>TIQ</v>
      </c>
      <c r="K388" s="109" t="str">
        <f>IF(FN_MC!M287="","*",FN_MC!M287)</f>
        <v>TBE-TRM</v>
      </c>
      <c r="L388" s="328" t="str">
        <f>IF(FN_MC!N287="","*",FN_MC!N287)</f>
        <v>TBE539</v>
      </c>
      <c r="M388" s="110">
        <f>IF(FN_MC!J287="","*",FN_MC!J287)</f>
        <v>98</v>
      </c>
      <c r="N388" s="291">
        <f>IF(FN_MC!K287="","*",FN_MC!K287)</f>
        <v>532.79999999999995</v>
      </c>
      <c r="O388" s="291" t="str">
        <f>IF(FN_MC!L287="","*",FN_MC!L287)</f>
        <v>-</v>
      </c>
      <c r="P388" s="110"/>
      <c r="Q388" s="127">
        <f>IF(FN_MC!O287="","*",FN_MC!O287)</f>
        <v>0.41666666666666669</v>
      </c>
      <c r="R388" s="127">
        <f>IF(FN_MC!P287="","*",FN_MC!P287)</f>
        <v>0.125</v>
      </c>
      <c r="S388" s="109" t="str">
        <f>IF(FN_MC!Q287="","*",CONCATENATE(FN_MC!Q287," ",FN_MC!R287))</f>
        <v>1248 M</v>
      </c>
      <c r="T388" s="109" t="str">
        <f>IF(FN_MC!V287="","*",FN_MC!V287)</f>
        <v>Camila</v>
      </c>
      <c r="U388" s="109" t="str">
        <f>IF(FN_MC!W287="","*",FN_MC!W287)</f>
        <v>2 barras - 98/532291-532831tg
2 barras - 98/531510-531970tg</v>
      </c>
      <c r="V388" s="111">
        <f ca="1">_xlfn.XLOOKUP(G388&amp;$V$2,BS_CONTROLE[CHAVE],BS_CONTROLE[Quantidade_11],"-")</f>
        <v>0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*</v>
      </c>
      <c r="C389" s="108" t="str">
        <f>IF(FN_MC!Z288="","*",FN_MC!Z288)</f>
        <v>*</v>
      </c>
      <c r="D389" s="109" t="str">
        <f>IF(FN_MC!S288="","*",FN_MC!S288)</f>
        <v>-</v>
      </c>
      <c r="E389" s="109" t="str">
        <f>IF(FN_MC!T288="","*",FN_MC!T288)</f>
        <v>-</v>
      </c>
      <c r="F389" s="109" t="str">
        <f>IF(FN_MC!B288="","*",FN_MC!B288)</f>
        <v>*</v>
      </c>
      <c r="G389" s="109" t="str">
        <f>IF(FN_MC!D288="","*",FN_MC!D288)</f>
        <v>*</v>
      </c>
      <c r="H389" s="109" t="str">
        <f>IF(FN_MC!F288="","*",FN_MC!F288)</f>
        <v>*</v>
      </c>
      <c r="I389" s="109" t="str">
        <f>IF(FN_MC!H288="","*",FN_MC!H288)</f>
        <v>*</v>
      </c>
      <c r="J389" s="109" t="str">
        <f>IF(FN_MC!I288="","*",FN_MC!I288)</f>
        <v>*</v>
      </c>
      <c r="K389" s="109" t="str">
        <f>IF(FN_MC!M288="","*",FN_MC!M288)</f>
        <v>-</v>
      </c>
      <c r="L389" s="328" t="str">
        <f>IF(FN_MC!N288="","*",FN_MC!N288)</f>
        <v>-</v>
      </c>
      <c r="M389" s="110" t="str">
        <f>IF(FN_MC!J288="","*",FN_MC!J288)</f>
        <v>*</v>
      </c>
      <c r="N389" s="291" t="str">
        <f>IF(FN_MC!K288="","*",FN_MC!K288)</f>
        <v>*</v>
      </c>
      <c r="O389" s="291" t="str">
        <f>IF(FN_MC!L288="","*",FN_MC!L288)</f>
        <v>-</v>
      </c>
      <c r="P389" s="110"/>
      <c r="Q389" s="127" t="str">
        <f>IF(FN_MC!O288="","*",FN_MC!O288)</f>
        <v>*</v>
      </c>
      <c r="R389" s="127" t="str">
        <f>IF(FN_MC!P288="","*",FN_MC!P288)</f>
        <v>*</v>
      </c>
      <c r="S389" s="109" t="str">
        <f>IF(FN_MC!Q288="","*",CONCATENATE(FN_MC!Q288," ",FN_MC!R288))</f>
        <v>*</v>
      </c>
      <c r="T389" s="109" t="str">
        <f>IF(FN_MC!V288="","*",FN_MC!V288)</f>
        <v>*</v>
      </c>
      <c r="U389" s="109" t="str">
        <f>IF(FN_MC!W288="","*",FN_MC!W288)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IF(FN_MC!Y289="","*",FN_MC!Y289)</f>
        <v>*</v>
      </c>
      <c r="B390" s="108" t="str">
        <f>IF(FN_MC!X289="","*",FN_MC!X289)</f>
        <v>Contrato</v>
      </c>
      <c r="C390" s="108" t="str">
        <f>IF(FN_MC!Z289="","*",FN_MC!Z289)</f>
        <v>*</v>
      </c>
      <c r="D390" s="109" t="str">
        <f>IF(FN_MC!S289="","*",FN_MC!S289)</f>
        <v>FERRONORTE</v>
      </c>
      <c r="E390" s="109" t="str">
        <f>IF(FN_MC!T289="","*",FN_MC!T289)</f>
        <v>TCS-TGR</v>
      </c>
      <c r="F390" s="109">
        <f>IF(FN_MC!B289="","*",FN_MC!B289)</f>
        <v>46041</v>
      </c>
      <c r="G390" s="109" t="str">
        <f>IF(FN_MC!D289="","*",FN_MC!D289)</f>
        <v>ELSON (TF-526)</v>
      </c>
      <c r="H390" s="109" t="str">
        <f>IF(FN_MC!F289="","*",FN_MC!F289)</f>
        <v>PDM - SOLDA</v>
      </c>
      <c r="I390" s="109" t="str">
        <f>IF(FN_MC!H289="","*",FN_MC!H289)</f>
        <v>THESUL</v>
      </c>
      <c r="J390" s="109" t="str">
        <f>IF(FN_MC!I289="","*",FN_MC!I289)</f>
        <v>-</v>
      </c>
      <c r="K390" s="109" t="str">
        <f>IF(FN_MC!M289="","*",FN_MC!M289)</f>
        <v>TRC-THE</v>
      </c>
      <c r="L390" s="328" t="str">
        <f>IF(FN_MC!N289="","*",FN_MC!N289)</f>
        <v>THESUL</v>
      </c>
      <c r="M390" s="110">
        <f>IF(FN_MC!J289="","*",FN_MC!J289)</f>
        <v>74</v>
      </c>
      <c r="N390" s="291">
        <f>IF(FN_MC!K289="","*",FN_MC!K289)</f>
        <v>300.95600000000002</v>
      </c>
      <c r="O390" s="291" t="str">
        <f>IF(FN_MC!L289="","*",FN_MC!L289)</f>
        <v>-</v>
      </c>
      <c r="P390" s="110"/>
      <c r="Q390" s="127">
        <f>IF(FN_MC!O289="","*",FN_MC!O289)</f>
        <v>0.41666666666666669</v>
      </c>
      <c r="R390" s="127">
        <f>IF(FN_MC!P289="","*",FN_MC!P289)</f>
        <v>8.3333333333333329E-2</v>
      </c>
      <c r="S390" s="109" t="str">
        <f>IF(FN_MC!Q289="","*",CONCATENATE(FN_MC!Q289," ",FN_MC!R289))</f>
        <v>1 Nº DE SOLDA</v>
      </c>
      <c r="T390" s="109" t="str">
        <f>IF(FN_MC!V289="","*",FN_MC!V289)</f>
        <v>Silmara</v>
      </c>
      <c r="U390" s="109" t="str">
        <f>IF(FN_MC!W289="","*",FN_MC!W289)</f>
        <v>Execução de solda - AMV THE SUL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IF(FN_MC!Y290="","*",FN_MC!Y290)</f>
        <v>*</v>
      </c>
      <c r="B391" s="108" t="str">
        <f>IF(FN_MC!X290="","*",FN_MC!X290)</f>
        <v>Oportunidade</v>
      </c>
      <c r="C391" s="108" t="str">
        <f>IF(FN_MC!Z290="","*",FN_MC!Z290)</f>
        <v>*</v>
      </c>
      <c r="D391" s="109" t="str">
        <f>IF(FN_MC!S290="","*",FN_MC!S290)</f>
        <v>FERRONORTE</v>
      </c>
      <c r="E391" s="109" t="str">
        <f>IF(FN_MC!T290="","*",FN_MC!T290)</f>
        <v>TCS-TGR</v>
      </c>
      <c r="F391" s="109">
        <f>IF(FN_MC!B290="","*",FN_MC!B290)</f>
        <v>46041</v>
      </c>
      <c r="G391" s="109" t="str">
        <f>IF(FN_MC!D290="","*",FN_MC!D290)</f>
        <v>W50</v>
      </c>
      <c r="H391" s="109" t="str">
        <f>IF(FN_MC!F290="","*",FN_MC!F290)</f>
        <v xml:space="preserve">MODERNIZAÇÃO - DORMENTE - CARGA </v>
      </c>
      <c r="I391" s="109" t="str">
        <f>IF(FN_MC!H290="","*",FN_MC!H290)</f>
        <v>TCS</v>
      </c>
      <c r="J391" s="109" t="str">
        <f>IF(FN_MC!I290="","*",FN_MC!I290)</f>
        <v>TCS</v>
      </c>
      <c r="K391" s="109" t="str">
        <f>IF(FN_MC!M290="","*",FN_MC!M290)</f>
        <v>TRC</v>
      </c>
      <c r="L391" s="328" t="str">
        <f>IF(FN_MC!N290="","*",FN_MC!N290)</f>
        <v>291TRC1</v>
      </c>
      <c r="M391" s="110">
        <f>IF(FN_MC!J290="","*",FN_MC!J290)</f>
        <v>74</v>
      </c>
      <c r="N391" s="291">
        <f>IF(FN_MC!K290="","*",FN_MC!K290)</f>
        <v>291</v>
      </c>
      <c r="O391" s="291" t="str">
        <f>IF(FN_MC!L290="","*",FN_MC!L290)</f>
        <v>-</v>
      </c>
      <c r="P391" s="110"/>
      <c r="Q391" s="127">
        <f>IF(FN_MC!O290="","*",FN_MC!O290)</f>
        <v>0.41666666666666669</v>
      </c>
      <c r="R391" s="127">
        <f>IF(FN_MC!P290="","*",FN_MC!P290)</f>
        <v>4.1666666666666664E-2</v>
      </c>
      <c r="S391" s="109" t="str">
        <f>IF(FN_MC!Q290="","*",CONCATENATE(FN_MC!Q290," ",FN_MC!R290))</f>
        <v>500 Nº DE DORMENTES</v>
      </c>
      <c r="T391" s="109" t="str">
        <f>IF(FN_MC!V290="","*",FN_MC!V290)</f>
        <v>Augusto</v>
      </c>
      <c r="U391" s="109" t="str">
        <f>IF(FN_MC!W290="","*",FN_MC!W290)</f>
        <v>Carregamento de dormente em TCS</v>
      </c>
      <c r="V391" s="111">
        <f ca="1">_xlfn.XLOOKUP(G391&amp;$V$2,BS_CONTROLE[CHAVE],BS_CONTROLE[Quantidade_11],"-")</f>
        <v>1615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IF(FN_MC!Y291="","*",FN_MC!Y291)</f>
        <v>*</v>
      </c>
      <c r="B392" s="108" t="str">
        <f>IF(FN_MC!X291="","*",FN_MC!X291)</f>
        <v>Oportunidade</v>
      </c>
      <c r="C392" s="108" t="str">
        <f>IF(FN_MC!Z291="","*",FN_MC!Z291)</f>
        <v>*</v>
      </c>
      <c r="D392" s="109" t="str">
        <f>IF(FN_MC!S291="","*",FN_MC!S291)</f>
        <v>FERRONORTE</v>
      </c>
      <c r="E392" s="109" t="str">
        <f>IF(FN_MC!T291="","*",FN_MC!T291)</f>
        <v>TCS-TGR</v>
      </c>
      <c r="F392" s="109">
        <f>IF(FN_MC!B291="","*",FN_MC!B291)</f>
        <v>46041</v>
      </c>
      <c r="G392" s="109" t="str">
        <f>IF(FN_MC!D291="","*",FN_MC!D291)</f>
        <v>A60</v>
      </c>
      <c r="H392" s="109" t="str">
        <f>IF(FN_MC!F291="","*",FN_MC!F291)</f>
        <v>DETECÇÃO - RONDA 7 DIAS</v>
      </c>
      <c r="I392" s="109" t="str">
        <f>IF(FN_MC!H291="","*",FN_MC!H291)</f>
        <v>TCS2</v>
      </c>
      <c r="J392" s="109" t="str">
        <f>IF(FN_MC!I291="","*",FN_MC!I291)</f>
        <v>TMI</v>
      </c>
      <c r="K392" s="109" t="str">
        <f>IF(FN_MC!M291="","*",FN_MC!M291)</f>
        <v>TCS-TMI</v>
      </c>
      <c r="L392" s="328" t="str">
        <f>IF(FN_MC!N291="","*",FN_MC!N291)</f>
        <v>TCSTMI</v>
      </c>
      <c r="M392" s="110">
        <f>IF(FN_MC!J291="","*",FN_MC!J291)</f>
        <v>74</v>
      </c>
      <c r="N392" s="291">
        <f>IF(FN_MC!K291="","*",FN_MC!K291)</f>
        <v>291</v>
      </c>
      <c r="O392" s="291" t="str">
        <f>IF(FN_MC!L291="","*",FN_MC!L291)</f>
        <v>-</v>
      </c>
      <c r="P392" s="110"/>
      <c r="Q392" s="127">
        <f>IF(FN_MC!O291="","*",FN_MC!O291)</f>
        <v>0.375</v>
      </c>
      <c r="R392" s="127">
        <f>IF(FN_MC!P291="","*",FN_MC!P291)</f>
        <v>4.1666666666666664E-2</v>
      </c>
      <c r="S392" s="109" t="str">
        <f>IF(FN_MC!Q291="","*",CONCATENATE(FN_MC!Q291," ",FN_MC!R291))</f>
        <v>290 KM</v>
      </c>
      <c r="T392" s="109" t="str">
        <f>IF(FN_MC!V291="","*",FN_MC!V291)</f>
        <v>Herbert</v>
      </c>
      <c r="U392" s="109" t="str">
        <f>IF(FN_MC!W291="","*",FN_MC!W291)</f>
        <v>Ronda 7 dias</v>
      </c>
      <c r="V392" s="111" t="str">
        <f ca="1">_xlfn.XLOOKUP(G392&amp;$V$2,BS_CONTROLE[CHAVE],BS_CONTROLE[Quantidade_11],"-")</f>
        <v>-</v>
      </c>
      <c r="W392" s="111">
        <f ca="1">_xlfn.XLOOKUP(G392&amp;$W$2,BS_CONTROLE[CHAVE],BS_CONTROLE[Quantidade_11],"-")</f>
        <v>220</v>
      </c>
      <c r="X392" s="111">
        <f ca="1">_xlfn.XLOOKUP(G392&amp;$X$2,BS_CONTROLE[CHAVE],BS_CONTROLE[Quantidade_11],"-")</f>
        <v>200</v>
      </c>
    </row>
    <row r="393" spans="1:24" s="112" customFormat="1" hidden="1">
      <c r="A393" s="108" t="str">
        <f>IF(FN_MC!Y292="","*",FN_MC!Y292)</f>
        <v>*</v>
      </c>
      <c r="B393" s="108" t="str">
        <f>IF(FN_MC!X292="","*",FN_MC!X292)</f>
        <v>Contrato</v>
      </c>
      <c r="C393" s="108" t="str">
        <f>IF(FN_MC!Z292="","*",FN_MC!Z292)</f>
        <v>*</v>
      </c>
      <c r="D393" s="109" t="str">
        <f>IF(FN_MC!S292="","*",FN_MC!S292)</f>
        <v>FERRONORTE</v>
      </c>
      <c r="E393" s="109" t="str">
        <f>IF(FN_MC!T292="","*",FN_MC!T292)</f>
        <v>TMI-TCS</v>
      </c>
      <c r="F393" s="109">
        <f>IF(FN_MC!B292="","*",FN_MC!B292)</f>
        <v>46041</v>
      </c>
      <c r="G393" s="109" t="str">
        <f>IF(FN_MC!D292="","*",FN_MC!D292)</f>
        <v>MARCOS (TF-520)</v>
      </c>
      <c r="H393" s="109" t="str">
        <f>IF(FN_MC!F292="","*",FN_MC!F292)</f>
        <v>PDM - SOLDA</v>
      </c>
      <c r="I393" s="109" t="str">
        <f>IF(FN_MC!H292="","*",FN_MC!H292)</f>
        <v>TCS2</v>
      </c>
      <c r="J393" s="109" t="str">
        <f>IF(FN_MC!I292="","*",FN_MC!I292)</f>
        <v>-</v>
      </c>
      <c r="K393" s="109" t="str">
        <f>IF(FN_MC!M292="","*",FN_MC!M292)</f>
        <v>TCS</v>
      </c>
      <c r="L393" s="328" t="str">
        <f>IF(FN_MC!N292="","*",FN_MC!N292)</f>
        <v>TCS2</v>
      </c>
      <c r="M393" s="110">
        <f>IF(FN_MC!J292="","*",FN_MC!J292)</f>
        <v>74</v>
      </c>
      <c r="N393" s="291">
        <f>IF(FN_MC!K292="","*",FN_MC!K292)</f>
        <v>290.60000000000002</v>
      </c>
      <c r="O393" s="291" t="str">
        <f>IF(FN_MC!L292="","*",FN_MC!L292)</f>
        <v>-</v>
      </c>
      <c r="P393" s="110"/>
      <c r="Q393" s="127">
        <f>IF(FN_MC!O292="","*",FN_MC!O292)</f>
        <v>0.375</v>
      </c>
      <c r="R393" s="127">
        <f>IF(FN_MC!P292="","*",FN_MC!P292)</f>
        <v>8.3333333333333329E-2</v>
      </c>
      <c r="S393" s="109" t="str">
        <f>IF(FN_MC!Q292="","*",CONCATENATE(FN_MC!Q292," ",FN_MC!R292))</f>
        <v>2 Nº DE SOLDA</v>
      </c>
      <c r="T393" s="109" t="str">
        <f>IF(FN_MC!V292="","*",FN_MC!V292)</f>
        <v>Herbert</v>
      </c>
      <c r="U393" s="109" t="str">
        <f>IF(FN_MC!W292="","*",FN_MC!W292)</f>
        <v>Execução de solda - VIA2</v>
      </c>
      <c r="V393" s="111">
        <f ca="1">_xlfn.XLOOKUP(G393&amp;$V$2,BS_CONTROLE[CHAVE],BS_CONTROLE[Quantidade_11],"-")</f>
        <v>2</v>
      </c>
      <c r="W393" s="111">
        <f ca="1">_xlfn.XLOOKUP(G393&amp;$W$2,BS_CONTROLE[CHAVE],BS_CONTROLE[Quantidade_11],"-")</f>
        <v>2</v>
      </c>
      <c r="X393" s="111">
        <f ca="1">_xlfn.XLOOKUP(G393&amp;$X$2,BS_CONTROLE[CHAVE],BS_CONTROLE[Quantidade_11],"-")</f>
        <v>2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FERRONORTE</v>
      </c>
      <c r="E395" s="109" t="str">
        <f>IF(FN_MC!T294="","*",FN_MC!T294)</f>
        <v>TMI-TCS</v>
      </c>
      <c r="F395" s="109" t="str">
        <f>IF(FN_MC!B294="","*",FN_MC!B294)</f>
        <v>*</v>
      </c>
      <c r="G395" s="109" t="str">
        <f>IF(FN_MC!D294="","*",FN_MC!D294)</f>
        <v>V66</v>
      </c>
      <c r="H395" s="109" t="str">
        <f>IF(FN_MC!F294="","*",FN_MC!F294)</f>
        <v>MODERNIZAÇÃO - REGULAGEM</v>
      </c>
      <c r="I395" s="109" t="str">
        <f>IF(FN_MC!H294="","*",FN_MC!H294)</f>
        <v>TID</v>
      </c>
      <c r="J395" s="109" t="str">
        <f>IF(FN_MC!I294="","*",FN_MC!I294)</f>
        <v>TID</v>
      </c>
      <c r="K395" s="109" t="str">
        <f>IF(FN_MC!M294="","*",FN_MC!M294)</f>
        <v>TCE-TID</v>
      </c>
      <c r="L395" s="328" t="str">
        <f>IF(FN_MC!N294="","*",FN_MC!N294)</f>
        <v>TCE177</v>
      </c>
      <c r="M395" s="110">
        <f>IF(FN_MC!J294="","*",FN_MC!J294)</f>
        <v>74</v>
      </c>
      <c r="N395" s="291">
        <f>IF(FN_MC!K294="","*",FN_MC!K294)</f>
        <v>171.11500000000001</v>
      </c>
      <c r="O395" s="291" t="str">
        <f>IF(FN_MC!L294="","*",FN_MC!L294)</f>
        <v>-</v>
      </c>
      <c r="P395" s="110"/>
      <c r="Q395" s="127">
        <f>IF(FN_MC!O294="","*",FN_MC!O294)</f>
        <v>0.35416666666666669</v>
      </c>
      <c r="R395" s="127">
        <f>IF(FN_MC!P294="","*",FN_MC!P294)</f>
        <v>0.125</v>
      </c>
      <c r="S395" s="109" t="str">
        <f>IF(FN_MC!Q294="","*",CONCATENATE(FN_MC!Q294," ",FN_MC!R294))</f>
        <v>50 M</v>
      </c>
      <c r="T395" s="109" t="str">
        <f>IF(FN_MC!V294="","*",FN_MC!V294)</f>
        <v>Augusto</v>
      </c>
      <c r="U395" s="109" t="str">
        <f>IF(FN_MC!W294="","*",FN_MC!W294)</f>
        <v>Regulagem de brita do km 171+115 ao 173+500</v>
      </c>
      <c r="V395" s="111" t="str">
        <f ca="1">_xlfn.XLOOKUP(G395&amp;$V$2,BS_CONTROLE[CHAVE],BS_CONTROLE[Quantidade_11],"-")</f>
        <v>-</v>
      </c>
      <c r="W395" s="111">
        <f ca="1">_xlfn.XLOOKUP(G395&amp;$W$2,BS_CONTROLE[CHAVE],BS_CONTROLE[Quantidade_11],"-")</f>
        <v>0</v>
      </c>
      <c r="X395" s="111">
        <f ca="1">_xlfn.XLOOKUP(G395&amp;$X$2,BS_CONTROLE[CHAVE],BS_CONTROLE[Quantidade_11],"-")</f>
        <v>2215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Oportunidade</v>
      </c>
      <c r="C397" s="108" t="str">
        <f>IF(FN_MC!Z296="","*",FN_MC!Z296)</f>
        <v>*</v>
      </c>
      <c r="D397" s="109" t="str">
        <f>IF(FN_MC!S296="","*",FN_MC!S296)</f>
        <v>MALHA CENTRAL</v>
      </c>
      <c r="E397" s="109" t="str">
        <f>IF(FN_MC!T296="","*",FN_MC!T296)</f>
        <v>RAMAL</v>
      </c>
      <c r="F397" s="109">
        <f>IF(FN_MC!B296="","*",FN_MC!B296)</f>
        <v>46041</v>
      </c>
      <c r="G397" s="109" t="str">
        <f>IF(FN_MC!D296="","*",FN_MC!D296)</f>
        <v>A88</v>
      </c>
      <c r="H397" s="109" t="str">
        <f>IF(FN_MC!F296="","*",FN_MC!F296)</f>
        <v>INSPEÇÃO AUTO DE LINHA</v>
      </c>
      <c r="I397" s="109" t="str">
        <f>IF(FN_MC!H296="","*",FN_MC!H296)</f>
        <v>ZTR</v>
      </c>
      <c r="J397" s="109" t="str">
        <f>IF(FN_MC!I296="","*",FN_MC!I296)</f>
        <v>ZDK</v>
      </c>
      <c r="K397" s="109" t="str">
        <f>IF(FN_MC!M296="","*",FN_MC!M296)</f>
        <v>ZFG-ZTR</v>
      </c>
      <c r="L397" s="328" t="str">
        <f>IF(FN_MC!N296="","*",FN_MC!N296)</f>
        <v>ZFGZTR</v>
      </c>
      <c r="M397" s="110">
        <f>IF(FN_MC!J296="","*",FN_MC!J296)</f>
        <v>78</v>
      </c>
      <c r="N397" s="291">
        <f>IF(FN_MC!K296="","*",FN_MC!K296)</f>
        <v>227</v>
      </c>
      <c r="O397" s="291">
        <f>IF(FN_MC!L296="","*",FN_MC!L296)</f>
        <v>251</v>
      </c>
      <c r="P397" s="110"/>
      <c r="Q397" s="127">
        <f>IF(FN_MC!O296="","*",FN_MC!O296)</f>
        <v>0.33333333333333331</v>
      </c>
      <c r="R397" s="127">
        <f>IF(FN_MC!P296="","*",FN_MC!P296)</f>
        <v>4.1666666666666664E-2</v>
      </c>
      <c r="S397" s="109" t="str">
        <f>IF(FN_MC!Q296="","*",CONCATENATE(FN_MC!Q296," ",FN_MC!R296))</f>
        <v>1 BINÁRIO</v>
      </c>
      <c r="T397" s="109" t="str">
        <f>IF(FN_MC!V296="","*",FN_MC!V296)</f>
        <v>Josimar</v>
      </c>
      <c r="U397" s="109" t="str">
        <f>IF(FN_MC!W296="","*",FN_MC!W296)</f>
        <v>Ronda de auto de linha</v>
      </c>
      <c r="V397" s="111">
        <f ca="1">_xlfn.XLOOKUP(G397&amp;$V$2,BS_CONTROLE[CHAVE],BS_CONTROLE[Quantidade_11],"-")</f>
        <v>1</v>
      </c>
      <c r="W397" s="111">
        <f ca="1">_xlfn.XLOOKUP(G397&amp;$W$2,BS_CONTROLE[CHAVE],BS_CONTROLE[Quantidade_11],"-")</f>
        <v>0</v>
      </c>
      <c r="X397" s="111">
        <f ca="1">_xlfn.XLOOKUP(G397&amp;$X$2,BS_CONTROLE[CHAVE],BS_CONTROLE[Quantidade_11],"-")</f>
        <v>11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IF(FN_MC!Y298="","*",FN_MC!Y298)</f>
        <v>*</v>
      </c>
      <c r="B399" s="108" t="str">
        <f>IF(FN_MC!X298="","*",FN_MC!X298)</f>
        <v>Oportunidade</v>
      </c>
      <c r="C399" s="108" t="str">
        <f>IF(FN_MC!Z298="","*",FN_MC!Z298)</f>
        <v>*</v>
      </c>
      <c r="D399" s="109" t="str">
        <f>IF(FN_MC!S298="","*",FN_MC!S298)</f>
        <v>MALHA CENTRAL</v>
      </c>
      <c r="E399" s="109" t="str">
        <f>IF(FN_MC!T298="","*",FN_MC!T298)</f>
        <v>POV-PRV</v>
      </c>
      <c r="F399" s="109">
        <f>IF(FN_MC!B298="","*",FN_MC!B298)</f>
        <v>46041</v>
      </c>
      <c r="G399" s="109" t="str">
        <f>IF(FN_MC!D298="","*",FN_MC!D298)</f>
        <v>A71</v>
      </c>
      <c r="H399" s="109" t="str">
        <f>IF(FN_MC!F298="","*",FN_MC!F298)</f>
        <v>NIVELAMENTO</v>
      </c>
      <c r="I399" s="109" t="str">
        <f>IF(FN_MC!H298="","*",FN_MC!H298)</f>
        <v>PNVPPG</v>
      </c>
      <c r="J399" s="109" t="str">
        <f>IF(FN_MC!I298="","*",FN_MC!I298)</f>
        <v>-</v>
      </c>
      <c r="K399" s="109" t="str">
        <f>IF(FN_MC!M298="","*",FN_MC!M298)</f>
        <v>PPG-PTR</v>
      </c>
      <c r="L399" s="328" t="str">
        <f>IF(FN_MC!N298="","*",FN_MC!N298)</f>
        <v>PPGPTR</v>
      </c>
      <c r="M399" s="110">
        <f>IF(FN_MC!J298="","*",FN_MC!J298)</f>
        <v>103</v>
      </c>
      <c r="N399" s="291">
        <f>IF(FN_MC!K298="","*",FN_MC!K298)</f>
        <v>1607.5</v>
      </c>
      <c r="O399" s="291" t="str">
        <f>IF(FN_MC!L298="","*",FN_MC!L298)</f>
        <v>-</v>
      </c>
      <c r="P399" s="110"/>
      <c r="Q399" s="127">
        <f>IF(FN_MC!O298="","*",FN_MC!O298)</f>
        <v>0.375</v>
      </c>
      <c r="R399" s="127">
        <f>IF(FN_MC!P298="","*",FN_MC!P298)</f>
        <v>0.125</v>
      </c>
      <c r="S399" s="109" t="str">
        <f>IF(FN_MC!Q298="","*",CONCATENATE(FN_MC!Q298," ",FN_MC!R298))</f>
        <v>1 BINÁRIO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*</v>
      </c>
      <c r="C402" s="108" t="str">
        <f>IF(FN_MC!Z301="","*",FN_MC!Z301)</f>
        <v>*</v>
      </c>
      <c r="D402" s="109" t="str">
        <f>IF(FN_MC!S301="","*",FN_MC!S301)</f>
        <v>-</v>
      </c>
      <c r="E402" s="109" t="str">
        <f>IF(FN_MC!T301="","*",FN_MC!T301)</f>
        <v>-</v>
      </c>
      <c r="F402" s="109" t="str">
        <f>IF(FN_MC!B301="","*",FN_MC!B301)</f>
        <v>*</v>
      </c>
      <c r="G402" s="109" t="str">
        <f>IF(FN_MC!D301="","*",FN_MC!D301)</f>
        <v>*</v>
      </c>
      <c r="H402" s="109" t="str">
        <f>IF(FN_MC!F301="","*",FN_MC!F301)</f>
        <v>*</v>
      </c>
      <c r="I402" s="109" t="str">
        <f>IF(FN_MC!H301="","*",FN_MC!H301)</f>
        <v>*</v>
      </c>
      <c r="J402" s="109" t="str">
        <f>IF(FN_MC!I301="","*",FN_MC!I301)</f>
        <v>*</v>
      </c>
      <c r="K402" s="109" t="str">
        <f>IF(FN_MC!M301="","*",FN_MC!M301)</f>
        <v>-</v>
      </c>
      <c r="L402" s="328" t="str">
        <f>IF(FN_MC!N301="","*",FN_MC!N301)</f>
        <v>-</v>
      </c>
      <c r="M402" s="110" t="str">
        <f>IF(FN_MC!J301="","*",FN_MC!J301)</f>
        <v>*</v>
      </c>
      <c r="N402" s="291" t="str">
        <f>IF(FN_MC!K301="","*",FN_MC!K301)</f>
        <v>*</v>
      </c>
      <c r="O402" s="291" t="str">
        <f>IF(FN_MC!L301="","*",FN_MC!L301)</f>
        <v>-</v>
      </c>
      <c r="P402" s="110"/>
      <c r="Q402" s="127" t="str">
        <f>IF(FN_MC!O301="","*",FN_MC!O301)</f>
        <v>*</v>
      </c>
      <c r="R402" s="127" t="str">
        <f>IF(FN_MC!P301="","*",FN_MC!P301)</f>
        <v>*</v>
      </c>
      <c r="S402" s="109" t="str">
        <f>IF(FN_MC!Q301="","*",CONCATENATE(FN_MC!Q301," ",FN_MC!R301))</f>
        <v>*</v>
      </c>
      <c r="T402" s="109" t="str">
        <f>IF(FN_MC!V301="","*",FN_MC!V301)</f>
        <v>*</v>
      </c>
      <c r="U402" s="109" t="str">
        <f>IF(FN_MC!W301="","*",FN_MC!W301)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1649</v>
      </c>
    </row>
  </sheetData>
  <autoFilter ref="A2:Y3000" xr:uid="{D1126E52-FA3F-4EAC-A720-DDE9797BEFF6}">
    <filterColumn colId="5">
      <filters>
        <dateGroupItem year="2026" month="1" day="1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1650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1651</v>
      </c>
      <c r="C4" s="321" t="s">
        <v>1652</v>
      </c>
      <c r="D4" s="321" t="s">
        <v>1653</v>
      </c>
      <c r="E4" s="321" t="s">
        <v>1654</v>
      </c>
      <c r="F4" s="321" t="s">
        <v>545</v>
      </c>
      <c r="G4" s="321" t="s">
        <v>1655</v>
      </c>
      <c r="H4" s="187"/>
    </row>
    <row r="5" spans="1:8" ht="43.5">
      <c r="A5" s="187"/>
      <c r="B5" s="322" t="s">
        <v>1656</v>
      </c>
      <c r="C5" s="322">
        <v>309525</v>
      </c>
      <c r="D5" s="322" t="s">
        <v>1657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1658</v>
      </c>
      <c r="C6" s="322">
        <v>256875</v>
      </c>
      <c r="D6" s="322" t="s">
        <v>1659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1660</v>
      </c>
      <c r="C7" s="322">
        <v>257278</v>
      </c>
      <c r="D7" s="322" t="s">
        <v>1661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1662</v>
      </c>
      <c r="C8" s="322">
        <v>261794</v>
      </c>
      <c r="D8" s="322" t="s">
        <v>1663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1664</v>
      </c>
      <c r="C9" s="322">
        <v>257033</v>
      </c>
      <c r="D9" s="322" t="s">
        <v>1665</v>
      </c>
      <c r="E9" s="322" t="s">
        <v>240</v>
      </c>
      <c r="F9" s="322" t="s">
        <v>732</v>
      </c>
      <c r="G9" s="322" t="s">
        <v>1666</v>
      </c>
      <c r="H9" s="187"/>
    </row>
    <row r="10" spans="1:8" ht="43.5">
      <c r="A10" s="187"/>
      <c r="B10" s="322" t="s">
        <v>1667</v>
      </c>
      <c r="C10" s="322">
        <v>396578</v>
      </c>
      <c r="D10" s="322" t="s">
        <v>1668</v>
      </c>
      <c r="E10" s="322" t="s">
        <v>240</v>
      </c>
      <c r="F10" s="322" t="s">
        <v>732</v>
      </c>
      <c r="G10" s="322" t="s">
        <v>1666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1669</v>
      </c>
      <c r="C2" s="95" t="s">
        <v>1162</v>
      </c>
      <c r="D2" s="95" t="s">
        <v>1164</v>
      </c>
      <c r="E2" s="95" t="s">
        <v>1670</v>
      </c>
      <c r="F2" s="95" t="s">
        <v>1671</v>
      </c>
      <c r="G2" s="95" t="s">
        <v>1672</v>
      </c>
      <c r="H2" s="95" t="s">
        <v>1673</v>
      </c>
      <c r="I2" s="95" t="s">
        <v>1674</v>
      </c>
      <c r="J2" s="95" t="s">
        <v>1675</v>
      </c>
      <c r="K2" s="130" t="s">
        <v>1676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 hidden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>
        <f>IF(FN_MC!B246="","*",FN_MC!B246)</f>
        <v>46038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>
        <f>IF(FN_MC!B248="","*",FN_MC!B248)</f>
        <v>46038</v>
      </c>
      <c r="D351" s="120" t="str">
        <f>IF(FN_MC!D248="","*",FN_MC!D248)</f>
        <v>E14</v>
      </c>
      <c r="E351" s="120" t="str">
        <f>IF(FN_MC!H248="","*",FN_MC!H248)</f>
        <v>PSS</v>
      </c>
      <c r="F351" s="136" t="str">
        <f>IF(FN_MC!M248="","*",FN_MC!M248)</f>
        <v>PSS-K28</v>
      </c>
      <c r="G351" s="120" t="str">
        <f>IF(FN_MC!I248="","*",FN_MC!I248)</f>
        <v>PSS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V86</v>
      </c>
      <c r="E359" s="120" t="str">
        <f>IF(FN_MC!H256="","*",FN_MC!H256)</f>
        <v>TSF1</v>
      </c>
      <c r="F359" s="136" t="str">
        <f>IF(FN_MC!M256="","*",FN_MC!M256)</f>
        <v>TSF</v>
      </c>
      <c r="G359" s="120" t="str">
        <f>IF(FN_MC!I256="","*",FN_MC!I256)</f>
        <v>TSF1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>
      <c r="B362" s="119" t="str">
        <f>IF(FN_MC!Y259="","*",FN_MC!Y259)</f>
        <v>OPORTUNIDADE</v>
      </c>
      <c r="C362" s="120">
        <f>IF(FN_MC!B259="","*",FN_MC!B259)</f>
        <v>46039</v>
      </c>
      <c r="D362" s="120" t="str">
        <f>IF(FN_MC!D259="","*",FN_MC!D259)</f>
        <v>W70</v>
      </c>
      <c r="E362" s="120" t="str">
        <f>IF(FN_MC!H259="","*",FN_MC!H259)</f>
        <v>TGR2</v>
      </c>
      <c r="F362" s="136" t="str">
        <f>IF(FN_MC!M259="","*",FN_MC!M259)</f>
        <v>TGR</v>
      </c>
      <c r="G362" s="120" t="str">
        <f>IF(FN_MC!I259="","*",FN_MC!I259)</f>
        <v>TIQ</v>
      </c>
      <c r="H362" s="120" t="str">
        <f>IF(FN_MC!AB259="","*",FN_MC!AB259)</f>
        <v>ESCALA</v>
      </c>
      <c r="I362" s="120" t="str">
        <f>IF(FN_MC!AC259="","*",FN_MC!AC259)</f>
        <v>*</v>
      </c>
      <c r="J362" s="121">
        <f>IF(FN_MC!AA259="","*",FN_MC!AA259)</f>
        <v>2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>
      <c r="B365" s="119" t="str">
        <f>IF(FN_MC!Y262="","*",FN_MC!Y262)</f>
        <v>OPORTUNIDADE</v>
      </c>
      <c r="C365" s="120">
        <f>IF(FN_MC!B262="","*",FN_MC!B262)</f>
        <v>46039</v>
      </c>
      <c r="D365" s="120" t="str">
        <f>IF(FN_MC!D262="","*",FN_MC!D262)</f>
        <v>E46</v>
      </c>
      <c r="E365" s="120" t="str">
        <f>IF(FN_MC!H262="","*",FN_MC!H262)</f>
        <v>TIQ</v>
      </c>
      <c r="F365" s="136" t="str">
        <f>IF(FN_MC!M262="","*",FN_MC!M262)</f>
        <v>TEP</v>
      </c>
      <c r="G365" s="120" t="str">
        <f>IF(FN_MC!I262="","*",FN_MC!I262)</f>
        <v>TIQ</v>
      </c>
      <c r="H365" s="120" t="str">
        <f>IF(FN_MC!AB262="","*",FN_MC!AB262)</f>
        <v>ESCALA</v>
      </c>
      <c r="I365" s="120" t="str">
        <f>IF(FN_MC!AC262="","*",FN_MC!AC262)</f>
        <v>*</v>
      </c>
      <c r="J365" s="121">
        <f>IF(FN_MC!AA262="","*",FN_MC!AA262)</f>
        <v>2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OPORTUNIDADE</v>
      </c>
      <c r="C368" s="120">
        <f>IF(FN_MC!B265="","*",FN_MC!B265)</f>
        <v>46039</v>
      </c>
      <c r="D368" s="120" t="str">
        <f>IF(FN_MC!D265="","*",FN_MC!D265)</f>
        <v>ELSON (TF-526)</v>
      </c>
      <c r="E368" s="120" t="str">
        <f>IF(FN_MC!H265="","*",FN_MC!H265)</f>
        <v>THESUL</v>
      </c>
      <c r="F368" s="136" t="str">
        <f>IF(FN_MC!M265="","*",FN_MC!M265)</f>
        <v>TRC-THE</v>
      </c>
      <c r="G368" s="120" t="str">
        <f>IF(FN_MC!I265="","*",FN_MC!I265)</f>
        <v>-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OPORTUNIDADE</v>
      </c>
      <c r="C371" s="120">
        <f>IF(FN_MC!B268="","*",FN_MC!B268)</f>
        <v>46039</v>
      </c>
      <c r="D371" s="120" t="str">
        <f>IF(FN_MC!D268="","*",FN_MC!D268)</f>
        <v>MARCOS (TF-520)</v>
      </c>
      <c r="E371" s="120" t="str">
        <f>IF(FN_MC!H268="","*",FN_MC!H268)</f>
        <v>TIN2</v>
      </c>
      <c r="F371" s="136" t="str">
        <f>IF(FN_MC!M268="","*",FN_MC!M268)</f>
        <v>TIN</v>
      </c>
      <c r="G371" s="120" t="str">
        <f>IF(FN_MC!I268="","*",FN_MC!I268)</f>
        <v>-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e">
        <f>IF(FN_MC!#REF!="","*",FN_MC!#REF!)</f>
        <v>#REF!</v>
      </c>
      <c r="C373" s="120" t="e">
        <f>IF(FN_MC!#REF!="","*",FN_MC!#REF!)</f>
        <v>#REF!</v>
      </c>
      <c r="D373" s="120" t="e">
        <f>IF(FN_MC!#REF!="","*",FN_MC!#REF!)</f>
        <v>#REF!</v>
      </c>
      <c r="E373" s="120" t="e">
        <f>IF(FN_MC!#REF!="","*",FN_MC!#REF!)</f>
        <v>#REF!</v>
      </c>
      <c r="F373" s="136" t="e">
        <f>IF(FN_MC!#REF!="","*",FN_MC!#REF!)</f>
        <v>#REF!</v>
      </c>
      <c r="G373" s="120" t="e">
        <f>IF(FN_MC!#REF!="","*",FN_MC!#REF!)</f>
        <v>#REF!</v>
      </c>
      <c r="H373" s="120" t="e">
        <f>IF(FN_MC!#REF!="","*",FN_MC!#REF!)</f>
        <v>#REF!</v>
      </c>
      <c r="I373" s="120" t="e">
        <f>IF(FN_MC!#REF!="","*",FN_MC!#REF!)</f>
        <v>#REF!</v>
      </c>
      <c r="J373" s="121" t="e">
        <f>IF(FN_MC!#REF!="","*",FN_MC!#REF!)</f>
        <v>#REF!</v>
      </c>
      <c r="K373" s="133" t="e">
        <f>IF(FN_MC!#REF!="","*",FN_MC!#REF!)</f>
        <v>#REF!</v>
      </c>
    </row>
    <row r="374" spans="2:11" s="122" customFormat="1" hidden="1">
      <c r="B374" s="119" t="e">
        <f>IF(FN_MC!#REF!="","*",FN_MC!#REF!)</f>
        <v>#REF!</v>
      </c>
      <c r="C374" s="120" t="e">
        <f>IF(FN_MC!#REF!="","*",FN_MC!#REF!)</f>
        <v>#REF!</v>
      </c>
      <c r="D374" s="120" t="e">
        <f>IF(FN_MC!#REF!="","*",FN_MC!#REF!)</f>
        <v>#REF!</v>
      </c>
      <c r="E374" s="120" t="e">
        <f>IF(FN_MC!#REF!="","*",FN_MC!#REF!)</f>
        <v>#REF!</v>
      </c>
      <c r="F374" s="136" t="e">
        <f>IF(FN_MC!#REF!="","*",FN_MC!#REF!)</f>
        <v>#REF!</v>
      </c>
      <c r="G374" s="120" t="e">
        <f>IF(FN_MC!#REF!="","*",FN_MC!#REF!)</f>
        <v>#REF!</v>
      </c>
      <c r="H374" s="120" t="e">
        <f>IF(FN_MC!#REF!="","*",FN_MC!#REF!)</f>
        <v>#REF!</v>
      </c>
      <c r="I374" s="120" t="e">
        <f>IF(FN_MC!#REF!="","*",FN_MC!#REF!)</f>
        <v>#REF!</v>
      </c>
      <c r="J374" s="121" t="e">
        <f>IF(FN_MC!#REF!="","*",FN_MC!#REF!)</f>
        <v>#REF!</v>
      </c>
      <c r="K374" s="133" t="e">
        <f>IF(FN_MC!#REF!="","*",FN_MC!#REF!)</f>
        <v>#REF!</v>
      </c>
    </row>
    <row r="375" spans="2:11" s="122" customFormat="1" hidden="1">
      <c r="B375" s="119" t="e">
        <f>IF(FN_MC!#REF!="","*",FN_MC!#REF!)</f>
        <v>#REF!</v>
      </c>
      <c r="C375" s="120" t="e">
        <f>IF(FN_MC!#REF!="","*",FN_MC!#REF!)</f>
        <v>#REF!</v>
      </c>
      <c r="D375" s="120" t="e">
        <f>IF(FN_MC!#REF!="","*",FN_MC!#REF!)</f>
        <v>#REF!</v>
      </c>
      <c r="E375" s="120" t="e">
        <f>IF(FN_MC!#REF!="","*",FN_MC!#REF!)</f>
        <v>#REF!</v>
      </c>
      <c r="F375" s="136" t="e">
        <f>IF(FN_MC!#REF!="","*",FN_MC!#REF!)</f>
        <v>#REF!</v>
      </c>
      <c r="G375" s="120" t="e">
        <f>IF(FN_MC!#REF!="","*",FN_MC!#REF!)</f>
        <v>#REF!</v>
      </c>
      <c r="H375" s="120" t="e">
        <f>IF(FN_MC!#REF!="","*",FN_MC!#REF!)</f>
        <v>#REF!</v>
      </c>
      <c r="I375" s="120" t="e">
        <f>IF(FN_MC!#REF!="","*",FN_MC!#REF!)</f>
        <v>#REF!</v>
      </c>
      <c r="J375" s="121" t="e">
        <f>IF(FN_MC!#REF!="","*",FN_MC!#REF!)</f>
        <v>#REF!</v>
      </c>
      <c r="K375" s="133" t="e">
        <f>IF(FN_MC!#REF!="","*",FN_MC!#REF!)</f>
        <v>#REF!</v>
      </c>
    </row>
    <row r="376" spans="2:11" s="122" customFormat="1" hidden="1">
      <c r="B376" s="119" t="str">
        <f>IF(FN_MC!Y270="","*",FN_MC!Y270)</f>
        <v>*</v>
      </c>
      <c r="C376" s="120" t="str">
        <f>IF(FN_MC!B270="","*",FN_MC!B270)</f>
        <v>*</v>
      </c>
      <c r="D376" s="120" t="str">
        <f>IF(FN_MC!D270="","*",FN_MC!D270)</f>
        <v>*</v>
      </c>
      <c r="E376" s="120" t="str">
        <f>IF(FN_MC!H270="","*",FN_MC!H270)</f>
        <v>*</v>
      </c>
      <c r="F376" s="136" t="str">
        <f>IF(FN_MC!M270="","*",FN_MC!M270)</f>
        <v>-</v>
      </c>
      <c r="G376" s="120" t="str">
        <f>IF(FN_MC!I270="","*",FN_MC!I270)</f>
        <v>*</v>
      </c>
      <c r="H376" s="120" t="str">
        <f>IF(FN_MC!AB270="","*",FN_MC!AB270)</f>
        <v>*</v>
      </c>
      <c r="I376" s="120" t="str">
        <f>IF(FN_MC!AC270="","*",FN_MC!AC270)</f>
        <v>*</v>
      </c>
      <c r="J376" s="121" t="str">
        <f>IF(FN_MC!AA270="","*",FN_MC!AA270)</f>
        <v>*</v>
      </c>
      <c r="K376" s="133" t="str">
        <f>IF(FN_MC!AD270="","*",FN_MC!AD270)</f>
        <v>*</v>
      </c>
    </row>
    <row r="377" spans="2:11" s="122" customFormat="1" hidden="1">
      <c r="B377" s="119" t="str">
        <f>IF(FN_MC!Y271="","*",FN_MC!Y271)</f>
        <v>*</v>
      </c>
      <c r="C377" s="120" t="str">
        <f>IF(FN_MC!B271="","*",FN_MC!B271)</f>
        <v>*</v>
      </c>
      <c r="D377" s="120" t="str">
        <f>IF(FN_MC!D271="","*",FN_MC!D271)</f>
        <v>*</v>
      </c>
      <c r="E377" s="120" t="str">
        <f>IF(FN_MC!H271="","*",FN_MC!H271)</f>
        <v>*</v>
      </c>
      <c r="F377" s="136" t="str">
        <f>IF(FN_MC!M271="","*",FN_MC!M271)</f>
        <v>-</v>
      </c>
      <c r="G377" s="120" t="str">
        <f>IF(FN_MC!I271="","*",FN_MC!I271)</f>
        <v>*</v>
      </c>
      <c r="H377" s="120" t="str">
        <f>IF(FN_MC!AB271="","*",FN_MC!AB271)</f>
        <v>*</v>
      </c>
      <c r="I377" s="120" t="str">
        <f>IF(FN_MC!AC271="","*",FN_MC!AC271)</f>
        <v>*</v>
      </c>
      <c r="J377" s="121" t="str">
        <f>IF(FN_MC!AA271="","*",FN_MC!AA271)</f>
        <v>*</v>
      </c>
      <c r="K377" s="133" t="str">
        <f>IF(FN_MC!AD271="","*",FN_MC!AD271)</f>
        <v>*</v>
      </c>
    </row>
    <row r="378" spans="2:11" s="122" customFormat="1" hidden="1">
      <c r="B378" s="119" t="str">
        <f>IF(FN_MC!Y272="","*",FN_MC!Y272)</f>
        <v>*</v>
      </c>
      <c r="C378" s="120">
        <f>IF(FN_MC!B272="","*",FN_MC!B272)</f>
        <v>46040</v>
      </c>
      <c r="D378" s="120" t="str">
        <f>IF(FN_MC!D272="","*",FN_MC!D272)</f>
        <v>V86</v>
      </c>
      <c r="E378" s="120" t="str">
        <f>IF(FN_MC!H272="","*",FN_MC!H272)</f>
        <v>TSF1</v>
      </c>
      <c r="F378" s="136" t="str">
        <f>IF(FN_MC!M272="","*",FN_MC!M272)</f>
        <v>TSF-TRO</v>
      </c>
      <c r="G378" s="120" t="str">
        <f>IF(FN_MC!I272="","*",FN_MC!I272)</f>
        <v>TSF1</v>
      </c>
      <c r="H378" s="120" t="str">
        <f>IF(FN_MC!AB272="","*",FN_MC!AB272)</f>
        <v>*</v>
      </c>
      <c r="I378" s="120" t="str">
        <f>IF(FN_MC!AC272="","*",FN_MC!AC272)</f>
        <v>*</v>
      </c>
      <c r="J378" s="121" t="str">
        <f>IF(FN_MC!AA272="","*",FN_MC!AA272)</f>
        <v>*</v>
      </c>
      <c r="K378" s="133" t="str">
        <f>IF(FN_MC!AD272="","*",FN_MC!AD272)</f>
        <v>*</v>
      </c>
    </row>
    <row r="379" spans="2:11" s="122" customFormat="1" hidden="1">
      <c r="B379" s="119" t="str">
        <f>IF(FN_MC!Y273="","*",FN_MC!Y273)</f>
        <v>*</v>
      </c>
      <c r="C379" s="120" t="str">
        <f>IF(FN_MC!B273="","*",FN_MC!B273)</f>
        <v>*</v>
      </c>
      <c r="D379" s="120" t="str">
        <f>IF(FN_MC!D273="","*",FN_MC!D273)</f>
        <v>*</v>
      </c>
      <c r="E379" s="120" t="str">
        <f>IF(FN_MC!H273="","*",FN_MC!H273)</f>
        <v>*</v>
      </c>
      <c r="F379" s="136" t="str">
        <f>IF(FN_MC!M273="","*",FN_MC!M273)</f>
        <v>-</v>
      </c>
      <c r="G379" s="120" t="str">
        <f>IF(FN_MC!I273="","*",FN_MC!I273)</f>
        <v>*</v>
      </c>
      <c r="H379" s="120" t="str">
        <f>IF(FN_MC!AB273="","*",FN_MC!AB273)</f>
        <v>*</v>
      </c>
      <c r="I379" s="120" t="str">
        <f>IF(FN_MC!AC273="","*",FN_MC!AC273)</f>
        <v>*</v>
      </c>
      <c r="J379" s="121" t="str">
        <f>IF(FN_MC!AA273="","*",FN_MC!AA273)</f>
        <v>*</v>
      </c>
      <c r="K379" s="133" t="str">
        <f>IF(FN_MC!AD273="","*",FN_MC!AD273)</f>
        <v>*</v>
      </c>
    </row>
    <row r="380" spans="2:11" s="122" customFormat="1" hidden="1">
      <c r="B380" s="119" t="str">
        <f>IF(FN_MC!Y274="","*",FN_MC!Y274)</f>
        <v>*</v>
      </c>
      <c r="C380" s="120" t="str">
        <f>IF(FN_MC!B274="","*",FN_MC!B274)</f>
        <v>*</v>
      </c>
      <c r="D380" s="120" t="str">
        <f>IF(FN_MC!D274="","*",FN_MC!D274)</f>
        <v>W70</v>
      </c>
      <c r="E380" s="120" t="str">
        <f>IF(FN_MC!H274="","*",FN_MC!H274)</f>
        <v>TGR2</v>
      </c>
      <c r="F380" s="136" t="str">
        <f>IF(FN_MC!M274="","*",FN_MC!M274)</f>
        <v>TGR</v>
      </c>
      <c r="G380" s="120" t="str">
        <f>IF(FN_MC!I274="","*",FN_MC!I274)</f>
        <v>TIQ</v>
      </c>
      <c r="H380" s="120" t="str">
        <f>IF(FN_MC!AB274="","*",FN_MC!AB274)</f>
        <v>*</v>
      </c>
      <c r="I380" s="120" t="str">
        <f>IF(FN_MC!AC274="","*",FN_MC!AC274)</f>
        <v>*</v>
      </c>
      <c r="J380" s="121" t="str">
        <f>IF(FN_MC!AA274="","*",FN_MC!AA274)</f>
        <v>*</v>
      </c>
      <c r="K380" s="133" t="str">
        <f>IF(FN_MC!AD274="","*",FN_MC!AD274)</f>
        <v>*</v>
      </c>
    </row>
    <row r="381" spans="2:11" s="122" customFormat="1" hidden="1">
      <c r="B381" s="119" t="str">
        <f>IF(FN_MC!Y275="","*",FN_MC!Y275)</f>
        <v>*</v>
      </c>
      <c r="C381" s="120">
        <f>IF(FN_MC!B275="","*",FN_MC!B275)</f>
        <v>46040</v>
      </c>
      <c r="D381" s="120" t="str">
        <f>IF(FN_MC!D275="","*",FN_MC!D275)</f>
        <v>E46</v>
      </c>
      <c r="E381" s="120" t="str">
        <f>IF(FN_MC!H275="","*",FN_MC!H275)</f>
        <v>TIQ</v>
      </c>
      <c r="F381" s="136" t="str">
        <f>IF(FN_MC!M275="","*",FN_MC!M275)</f>
        <v>TBE-TRM</v>
      </c>
      <c r="G381" s="120" t="str">
        <f>IF(FN_MC!I275="","*",FN_MC!I275)</f>
        <v>TIQ</v>
      </c>
      <c r="H381" s="120" t="str">
        <f>IF(FN_MC!AB275="","*",FN_MC!AB275)</f>
        <v>*</v>
      </c>
      <c r="I381" s="120" t="str">
        <f>IF(FN_MC!AC275="","*",FN_MC!AC275)</f>
        <v>*</v>
      </c>
      <c r="J381" s="121" t="str">
        <f>IF(FN_MC!AA275="","*",FN_MC!AA275)</f>
        <v>*</v>
      </c>
      <c r="K381" s="133" t="str">
        <f>IF(FN_MC!AD275="","*",FN_MC!AD275)</f>
        <v>*</v>
      </c>
    </row>
    <row r="382" spans="2:11" s="122" customFormat="1" hidden="1">
      <c r="B382" s="119" t="str">
        <f>IF(FN_MC!Y276="","*",FN_MC!Y276)</f>
        <v>*</v>
      </c>
      <c r="C382" s="120" t="str">
        <f>IF(FN_MC!B276="","*",FN_MC!B276)</f>
        <v>*</v>
      </c>
      <c r="D382" s="120" t="str">
        <f>IF(FN_MC!D276="","*",FN_MC!D276)</f>
        <v>*</v>
      </c>
      <c r="E382" s="120" t="str">
        <f>IF(FN_MC!H276="","*",FN_MC!H276)</f>
        <v>*</v>
      </c>
      <c r="F382" s="136" t="str">
        <f>IF(FN_MC!M276="","*",FN_MC!M276)</f>
        <v>-</v>
      </c>
      <c r="G382" s="120" t="str">
        <f>IF(FN_MC!I276="","*",FN_MC!I276)</f>
        <v>*</v>
      </c>
      <c r="H382" s="120" t="str">
        <f>IF(FN_MC!AB276="","*",FN_MC!AB276)</f>
        <v>*</v>
      </c>
      <c r="I382" s="120" t="str">
        <f>IF(FN_MC!AC276="","*",FN_MC!AC276)</f>
        <v>*</v>
      </c>
      <c r="J382" s="121" t="str">
        <f>IF(FN_MC!AA276="","*",FN_MC!AA276)</f>
        <v>*</v>
      </c>
      <c r="K382" s="133" t="str">
        <f>IF(FN_MC!AD276="","*",FN_MC!AD276)</f>
        <v>*</v>
      </c>
    </row>
    <row r="383" spans="2:11" s="122" customFormat="1" hidden="1">
      <c r="B383" s="119" t="str">
        <f>IF(FN_MC!Y277="","*",FN_MC!Y277)</f>
        <v>*</v>
      </c>
      <c r="C383" s="120" t="str">
        <f>IF(FN_MC!B277="","*",FN_MC!B277)</f>
        <v>*</v>
      </c>
      <c r="D383" s="120" t="str">
        <f>IF(FN_MC!D277="","*",FN_MC!D277)</f>
        <v>*</v>
      </c>
      <c r="E383" s="120" t="str">
        <f>IF(FN_MC!H277="","*",FN_MC!H277)</f>
        <v>*</v>
      </c>
      <c r="F383" s="136" t="str">
        <f>IF(FN_MC!M277="","*",FN_MC!M277)</f>
        <v>-</v>
      </c>
      <c r="G383" s="120" t="str">
        <f>IF(FN_MC!I277="","*",FN_MC!I277)</f>
        <v>*</v>
      </c>
      <c r="H383" s="120" t="str">
        <f>IF(FN_MC!AB277="","*",FN_MC!AB277)</f>
        <v>*</v>
      </c>
      <c r="I383" s="120" t="str">
        <f>IF(FN_MC!AC277="","*",FN_MC!AC277)</f>
        <v>*</v>
      </c>
      <c r="J383" s="121" t="str">
        <f>IF(FN_MC!AA277="","*",FN_MC!AA277)</f>
        <v>*</v>
      </c>
      <c r="K383" s="133" t="str">
        <f>IF(FN_MC!AD277="","*",FN_MC!AD277)</f>
        <v>*</v>
      </c>
    </row>
    <row r="384" spans="2:11" s="122" customFormat="1" hidden="1">
      <c r="B384" s="119" t="str">
        <f>IF(FN_MC!Y278="","*",FN_MC!Y278)</f>
        <v>*</v>
      </c>
      <c r="C384" s="120" t="str">
        <f>IF(FN_MC!B278="","*",FN_MC!B278)</f>
        <v>*</v>
      </c>
      <c r="D384" s="120" t="str">
        <f>IF(FN_MC!D278="","*",FN_MC!D278)</f>
        <v>*</v>
      </c>
      <c r="E384" s="120" t="str">
        <f>IF(FN_MC!H278="","*",FN_MC!H278)</f>
        <v>*</v>
      </c>
      <c r="F384" s="136" t="str">
        <f>IF(FN_MC!M278="","*",FN_MC!M278)</f>
        <v>-</v>
      </c>
      <c r="G384" s="120" t="str">
        <f>IF(FN_MC!I278="","*",FN_MC!I278)</f>
        <v>*</v>
      </c>
      <c r="H384" s="120" t="str">
        <f>IF(FN_MC!AB278="","*",FN_MC!AB278)</f>
        <v>*</v>
      </c>
      <c r="I384" s="120" t="str">
        <f>IF(FN_MC!AC278="","*",FN_MC!AC278)</f>
        <v>*</v>
      </c>
      <c r="J384" s="121" t="str">
        <f>IF(FN_MC!AA278="","*",FN_MC!AA278)</f>
        <v>*</v>
      </c>
      <c r="K384" s="133" t="str">
        <f>IF(FN_MC!AD278="","*",FN_MC!AD278)</f>
        <v>*</v>
      </c>
    </row>
    <row r="385" spans="2:11" s="122" customFormat="1" hidden="1">
      <c r="B385" s="119" t="str">
        <f>IF(FN_MC!Y279="","*",FN_MC!Y279)</f>
        <v>*</v>
      </c>
      <c r="C385" s="120" t="str">
        <f>IF(FN_MC!B279="","*",FN_MC!B279)</f>
        <v>*</v>
      </c>
      <c r="D385" s="120" t="str">
        <f>IF(FN_MC!D279="","*",FN_MC!D279)</f>
        <v>*</v>
      </c>
      <c r="E385" s="120" t="str">
        <f>IF(FN_MC!H279="","*",FN_MC!H279)</f>
        <v>*</v>
      </c>
      <c r="F385" s="136" t="str">
        <f>IF(FN_MC!M279="","*",FN_MC!M279)</f>
        <v>-</v>
      </c>
      <c r="G385" s="120" t="str">
        <f>IF(FN_MC!I279="","*",FN_MC!I279)</f>
        <v>*</v>
      </c>
      <c r="H385" s="120" t="str">
        <f>IF(FN_MC!AB279="","*",FN_MC!AB279)</f>
        <v>*</v>
      </c>
      <c r="I385" s="120" t="str">
        <f>IF(FN_MC!AC279="","*",FN_MC!AC279)</f>
        <v>*</v>
      </c>
      <c r="J385" s="121" t="str">
        <f>IF(FN_MC!AA279="","*",FN_MC!AA279)</f>
        <v>*</v>
      </c>
      <c r="K385" s="133" t="str">
        <f>IF(FN_MC!AD279="","*",FN_MC!AD279)</f>
        <v>*</v>
      </c>
    </row>
    <row r="386" spans="2:11" s="122" customFormat="1" hidden="1">
      <c r="B386" s="119" t="str">
        <f>IF(FN_MC!Y280="","*",FN_MC!Y280)</f>
        <v>*</v>
      </c>
      <c r="C386" s="120" t="str">
        <f>IF(FN_MC!B280="","*",FN_MC!B280)</f>
        <v>*</v>
      </c>
      <c r="D386" s="120" t="str">
        <f>IF(FN_MC!D280="","*",FN_MC!D280)</f>
        <v>*</v>
      </c>
      <c r="E386" s="120" t="str">
        <f>IF(FN_MC!H280="","*",FN_MC!H280)</f>
        <v>*</v>
      </c>
      <c r="F386" s="136" t="str">
        <f>IF(FN_MC!M280="","*",FN_MC!M280)</f>
        <v>-</v>
      </c>
      <c r="G386" s="120" t="str">
        <f>IF(FN_MC!I280="","*",FN_MC!I280)</f>
        <v>*</v>
      </c>
      <c r="H386" s="120" t="str">
        <f>IF(FN_MC!AB280="","*",FN_MC!AB280)</f>
        <v>*</v>
      </c>
      <c r="I386" s="120" t="str">
        <f>IF(FN_MC!AC280="","*",FN_MC!AC280)</f>
        <v>*</v>
      </c>
      <c r="J386" s="121" t="str">
        <f>IF(FN_MC!AA280="","*",FN_MC!AA280)</f>
        <v>*</v>
      </c>
      <c r="K386" s="133" t="str">
        <f>IF(FN_MC!AD280="","*",FN_MC!AD280)</f>
        <v>*</v>
      </c>
    </row>
    <row r="387" spans="2:11" s="122" customFormat="1" hidden="1">
      <c r="B387" s="119" t="str">
        <f>IF(FN_MC!Y281="","*",FN_MC!Y281)</f>
        <v>*</v>
      </c>
      <c r="C387" s="120">
        <f>IF(FN_MC!B281="","*",FN_MC!B281)</f>
        <v>46041</v>
      </c>
      <c r="D387" s="120" t="str">
        <f>IF(FN_MC!D281="","*",FN_MC!D281)</f>
        <v>V86</v>
      </c>
      <c r="E387" s="120" t="str">
        <f>IF(FN_MC!H281="","*",FN_MC!H281)</f>
        <v>TSF1</v>
      </c>
      <c r="F387" s="136" t="str">
        <f>IF(FN_MC!M281="","*",FN_MC!M281)</f>
        <v>TAL</v>
      </c>
      <c r="G387" s="120" t="str">
        <f>IF(FN_MC!I281="","*",FN_MC!I281)</f>
        <v>TSF1</v>
      </c>
      <c r="H387" s="120" t="str">
        <f>IF(FN_MC!AB281="","*",FN_MC!AB281)</f>
        <v>*</v>
      </c>
      <c r="I387" s="120" t="str">
        <f>IF(FN_MC!AC281="","*",FN_MC!AC281)</f>
        <v>*</v>
      </c>
      <c r="J387" s="121" t="str">
        <f>IF(FN_MC!AA281="","*",FN_MC!AA281)</f>
        <v>*</v>
      </c>
      <c r="K387" s="133" t="str">
        <f>IF(FN_MC!AD281="","*",FN_MC!AD281)</f>
        <v>*</v>
      </c>
    </row>
    <row r="388" spans="2:11" s="122" customFormat="1" hidden="1">
      <c r="B388" s="119" t="str">
        <f>IF(FN_MC!Y282="","*",FN_MC!Y282)</f>
        <v>*</v>
      </c>
      <c r="C388" s="120" t="str">
        <f>IF(FN_MC!B282="","*",FN_MC!B282)</f>
        <v>*</v>
      </c>
      <c r="D388" s="120" t="str">
        <f>IF(FN_MC!D282="","*",FN_MC!D282)</f>
        <v>*</v>
      </c>
      <c r="E388" s="120" t="str">
        <f>IF(FN_MC!H282="","*",FN_MC!H282)</f>
        <v>*</v>
      </c>
      <c r="F388" s="136" t="str">
        <f>IF(FN_MC!M282="","*",FN_MC!M282)</f>
        <v>-</v>
      </c>
      <c r="G388" s="120" t="str">
        <f>IF(FN_MC!I282="","*",FN_MC!I282)</f>
        <v>*</v>
      </c>
      <c r="H388" s="120" t="str">
        <f>IF(FN_MC!AB282="","*",FN_MC!AB282)</f>
        <v>*</v>
      </c>
      <c r="I388" s="120" t="str">
        <f>IF(FN_MC!AC282="","*",FN_MC!AC282)</f>
        <v>*</v>
      </c>
      <c r="J388" s="121" t="str">
        <f>IF(FN_MC!AA282="","*",FN_MC!AA282)</f>
        <v>*</v>
      </c>
      <c r="K388" s="133" t="str">
        <f>IF(FN_MC!AD282="","*",FN_MC!AD282)</f>
        <v>*</v>
      </c>
    </row>
    <row r="389" spans="2:11" s="122" customFormat="1" hidden="1">
      <c r="B389" s="119" t="str">
        <f>IF(FN_MC!Y283="","*",FN_MC!Y283)</f>
        <v>*</v>
      </c>
      <c r="C389" s="120" t="str">
        <f>IF(FN_MC!B283="","*",FN_MC!B283)</f>
        <v>*</v>
      </c>
      <c r="D389" s="120" t="str">
        <f>IF(FN_MC!D283="","*",FN_MC!D283)</f>
        <v>*</v>
      </c>
      <c r="E389" s="120" t="str">
        <f>IF(FN_MC!H283="","*",FN_MC!H283)</f>
        <v>*</v>
      </c>
      <c r="F389" s="136" t="str">
        <f>IF(FN_MC!M283="","*",FN_MC!M283)</f>
        <v>-</v>
      </c>
      <c r="G389" s="120" t="str">
        <f>IF(FN_MC!I283="","*",FN_MC!I283)</f>
        <v>*</v>
      </c>
      <c r="H389" s="120" t="str">
        <f>IF(FN_MC!AB283="","*",FN_MC!AB283)</f>
        <v>*</v>
      </c>
      <c r="I389" s="120" t="str">
        <f>IF(FN_MC!AC283="","*",FN_MC!AC283)</f>
        <v>*</v>
      </c>
      <c r="J389" s="121" t="str">
        <f>IF(FN_MC!AA283="","*",FN_MC!AA283)</f>
        <v>*</v>
      </c>
      <c r="K389" s="133" t="str">
        <f>IF(FN_MC!AD283="","*",FN_MC!AD283)</f>
        <v>*</v>
      </c>
    </row>
    <row r="390" spans="2:11" s="122" customFormat="1" hidden="1">
      <c r="B390" s="119" t="str">
        <f>IF(FN_MC!Y284="","*",FN_MC!Y284)</f>
        <v>*</v>
      </c>
      <c r="C390" s="120">
        <f>IF(FN_MC!B284="","*",FN_MC!B284)</f>
        <v>46041</v>
      </c>
      <c r="D390" s="120" t="str">
        <f>IF(FN_MC!D284="","*",FN_MC!D284)</f>
        <v>W70</v>
      </c>
      <c r="E390" s="120" t="str">
        <f>IF(FN_MC!H284="","*",FN_MC!H284)</f>
        <v>TIQ</v>
      </c>
      <c r="F390" s="136" t="str">
        <f>IF(FN_MC!M284="","*",FN_MC!M284)</f>
        <v>TAL-TSF</v>
      </c>
      <c r="G390" s="120" t="str">
        <f>IF(FN_MC!I284="","*",FN_MC!I284)</f>
        <v>TGR</v>
      </c>
      <c r="H390" s="120" t="str">
        <f>IF(FN_MC!AB284="","*",FN_MC!AB284)</f>
        <v>*</v>
      </c>
      <c r="I390" s="120" t="str">
        <f>IF(FN_MC!AC284="","*",FN_MC!AC284)</f>
        <v>*</v>
      </c>
      <c r="J390" s="121" t="str">
        <f>IF(FN_MC!AA284="","*",FN_MC!AA284)</f>
        <v>*</v>
      </c>
      <c r="K390" s="133" t="str">
        <f>IF(FN_MC!AD284="","*",FN_MC!AD284)</f>
        <v>*</v>
      </c>
    </row>
    <row r="391" spans="2:11" s="122" customFormat="1" hidden="1">
      <c r="B391" s="119" t="str">
        <f>IF(FN_MC!Y285="","*",FN_MC!Y285)</f>
        <v>*</v>
      </c>
      <c r="C391" s="120" t="str">
        <f>IF(FN_MC!B285="","*",FN_MC!B285)</f>
        <v>*</v>
      </c>
      <c r="D391" s="120" t="str">
        <f>IF(FN_MC!D285="","*",FN_MC!D285)</f>
        <v>*</v>
      </c>
      <c r="E391" s="120" t="str">
        <f>IF(FN_MC!H285="","*",FN_MC!H285)</f>
        <v>*</v>
      </c>
      <c r="F391" s="136" t="str">
        <f>IF(FN_MC!M285="","*",FN_MC!M285)</f>
        <v>-</v>
      </c>
      <c r="G391" s="120" t="str">
        <f>IF(FN_MC!I285="","*",FN_MC!I285)</f>
        <v>*</v>
      </c>
      <c r="H391" s="120" t="str">
        <f>IF(FN_MC!AB285="","*",FN_MC!AB285)</f>
        <v>*</v>
      </c>
      <c r="I391" s="120" t="str">
        <f>IF(FN_MC!AC285="","*",FN_MC!AC285)</f>
        <v>*</v>
      </c>
      <c r="J391" s="121" t="str">
        <f>IF(FN_MC!AA285="","*",FN_MC!AA285)</f>
        <v>*</v>
      </c>
      <c r="K391" s="133" t="str">
        <f>IF(FN_MC!AD285="","*",FN_MC!AD285)</f>
        <v>*</v>
      </c>
    </row>
    <row r="392" spans="2:11" s="122" customFormat="1" hidden="1">
      <c r="B392" s="119" t="str">
        <f>IF(FN_MC!Y286="","*",FN_MC!Y286)</f>
        <v>*</v>
      </c>
      <c r="C392" s="120" t="str">
        <f>IF(FN_MC!B286="","*",FN_MC!B286)</f>
        <v>*</v>
      </c>
      <c r="D392" s="120" t="str">
        <f>IF(FN_MC!D286="","*",FN_MC!D286)</f>
        <v>*</v>
      </c>
      <c r="E392" s="120" t="str">
        <f>IF(FN_MC!H286="","*",FN_MC!H286)</f>
        <v>*</v>
      </c>
      <c r="F392" s="136" t="str">
        <f>IF(FN_MC!M286="","*",FN_MC!M286)</f>
        <v>-</v>
      </c>
      <c r="G392" s="120" t="str">
        <f>IF(FN_MC!I286="","*",FN_MC!I286)</f>
        <v>*</v>
      </c>
      <c r="H392" s="120" t="str">
        <f>IF(FN_MC!AB286="","*",FN_MC!AB286)</f>
        <v>*</v>
      </c>
      <c r="I392" s="120" t="str">
        <f>IF(FN_MC!AC286="","*",FN_MC!AC286)</f>
        <v>*</v>
      </c>
      <c r="J392" s="121" t="str">
        <f>IF(FN_MC!AA286="","*",FN_MC!AA286)</f>
        <v>*</v>
      </c>
      <c r="K392" s="133" t="str">
        <f>IF(FN_MC!AD286="","*",FN_MC!AD286)</f>
        <v>*</v>
      </c>
    </row>
    <row r="393" spans="2:11" s="122" customFormat="1" hidden="1">
      <c r="B393" s="119" t="str">
        <f>IF(FN_MC!Y287="","*",FN_MC!Y287)</f>
        <v>*</v>
      </c>
      <c r="C393" s="120">
        <f>IF(FN_MC!B287="","*",FN_MC!B287)</f>
        <v>46041</v>
      </c>
      <c r="D393" s="120" t="str">
        <f>IF(FN_MC!D287="","*",FN_MC!D287)</f>
        <v>E46</v>
      </c>
      <c r="E393" s="120" t="str">
        <f>IF(FN_MC!H287="","*",FN_MC!H287)</f>
        <v>TIQ</v>
      </c>
      <c r="F393" s="136" t="str">
        <f>IF(FN_MC!M287="","*",FN_MC!M287)</f>
        <v>TBE-TRM</v>
      </c>
      <c r="G393" s="120" t="str">
        <f>IF(FN_MC!I287="","*",FN_MC!I287)</f>
        <v>TIQ</v>
      </c>
      <c r="H393" s="120" t="str">
        <f>IF(FN_MC!AB287="","*",FN_MC!AB287)</f>
        <v>*</v>
      </c>
      <c r="I393" s="120" t="str">
        <f>IF(FN_MC!AC287="","*",FN_MC!AC287)</f>
        <v>*</v>
      </c>
      <c r="J393" s="121" t="str">
        <f>IF(FN_MC!AA287="","*",FN_MC!AA287)</f>
        <v>*</v>
      </c>
      <c r="K393" s="133" t="str">
        <f>IF(FN_MC!AD287="","*",FN_MC!AD287)</f>
        <v>*</v>
      </c>
    </row>
    <row r="394" spans="2:11" s="122" customFormat="1" hidden="1">
      <c r="B394" s="119" t="str">
        <f>IF(FN_MC!Y288="","*",FN_MC!Y288)</f>
        <v>*</v>
      </c>
      <c r="C394" s="120" t="str">
        <f>IF(FN_MC!B288="","*",FN_MC!B288)</f>
        <v>*</v>
      </c>
      <c r="D394" s="120" t="str">
        <f>IF(FN_MC!D288="","*",FN_MC!D288)</f>
        <v>*</v>
      </c>
      <c r="E394" s="120" t="str">
        <f>IF(FN_MC!H288="","*",FN_MC!H288)</f>
        <v>*</v>
      </c>
      <c r="F394" s="136" t="str">
        <f>IF(FN_MC!M288="","*",FN_MC!M288)</f>
        <v>-</v>
      </c>
      <c r="G394" s="120" t="str">
        <f>IF(FN_MC!I288="","*",FN_MC!I288)</f>
        <v>*</v>
      </c>
      <c r="H394" s="120" t="str">
        <f>IF(FN_MC!AB288="","*",FN_MC!AB288)</f>
        <v>*</v>
      </c>
      <c r="I394" s="120" t="str">
        <f>IF(FN_MC!AC288="","*",FN_MC!AC288)</f>
        <v>*</v>
      </c>
      <c r="J394" s="121" t="str">
        <f>IF(FN_MC!AA288="","*",FN_MC!AA288)</f>
        <v>*</v>
      </c>
      <c r="K394" s="133" t="str">
        <f>IF(FN_MC!AD288="","*",FN_MC!AD288)</f>
        <v>*</v>
      </c>
    </row>
    <row r="395" spans="2:11" s="122" customFormat="1" hidden="1">
      <c r="B395" s="119" t="str">
        <f>IF(FN_MC!Y289="","*",FN_MC!Y289)</f>
        <v>*</v>
      </c>
      <c r="C395" s="120">
        <f>IF(FN_MC!B289="","*",FN_MC!B289)</f>
        <v>46041</v>
      </c>
      <c r="D395" s="120" t="str">
        <f>IF(FN_MC!D289="","*",FN_MC!D289)</f>
        <v>ELSON (TF-526)</v>
      </c>
      <c r="E395" s="120" t="str">
        <f>IF(FN_MC!H289="","*",FN_MC!H289)</f>
        <v>THESUL</v>
      </c>
      <c r="F395" s="136" t="str">
        <f>IF(FN_MC!M289="","*",FN_MC!M289)</f>
        <v>TRC-THE</v>
      </c>
      <c r="G395" s="120" t="str">
        <f>IF(FN_MC!I289="","*",FN_MC!I289)</f>
        <v>-</v>
      </c>
      <c r="H395" s="120" t="str">
        <f>IF(FN_MC!AB289="","*",FN_MC!AB289)</f>
        <v>*</v>
      </c>
      <c r="I395" s="120" t="str">
        <f>IF(FN_MC!AC289="","*",FN_MC!AC289)</f>
        <v>*</v>
      </c>
      <c r="J395" s="121" t="str">
        <f>IF(FN_MC!AA289="","*",FN_MC!AA289)</f>
        <v>*</v>
      </c>
      <c r="K395" s="133" t="str">
        <f>IF(FN_MC!AD289="","*",FN_MC!AD289)</f>
        <v>*</v>
      </c>
    </row>
    <row r="396" spans="2:11" s="122" customFormat="1" hidden="1">
      <c r="B396" s="119" t="str">
        <f>IF(FN_MC!Y290="","*",FN_MC!Y290)</f>
        <v>*</v>
      </c>
      <c r="C396" s="120">
        <f>IF(FN_MC!B290="","*",FN_MC!B290)</f>
        <v>46041</v>
      </c>
      <c r="D396" s="120" t="str">
        <f>IF(FN_MC!D290="","*",FN_MC!D290)</f>
        <v>W50</v>
      </c>
      <c r="E396" s="120" t="str">
        <f>IF(FN_MC!H290="","*",FN_MC!H290)</f>
        <v>TCS</v>
      </c>
      <c r="F396" s="136" t="str">
        <f>IF(FN_MC!M290="","*",FN_MC!M290)</f>
        <v>TRC</v>
      </c>
      <c r="G396" s="120" t="str">
        <f>IF(FN_MC!I290="","*",FN_MC!I290)</f>
        <v>TCS</v>
      </c>
      <c r="H396" s="120" t="str">
        <f>IF(FN_MC!AB290="","*",FN_MC!AB290)</f>
        <v>FIXO</v>
      </c>
      <c r="I396" s="120" t="str">
        <f>IF(FN_MC!AC290="","*",FN_MC!AC290)</f>
        <v>*</v>
      </c>
      <c r="J396" s="121" t="str">
        <f>IF(FN_MC!AA290="","*",FN_MC!AA290)</f>
        <v>2 (Maicon e Eder)</v>
      </c>
      <c r="K396" s="133" t="str">
        <f>IF(FN_MC!AD290="","*",FN_MC!AD290)</f>
        <v>*</v>
      </c>
    </row>
    <row r="397" spans="2:11" s="122" customFormat="1" hidden="1">
      <c r="B397" s="119" t="str">
        <f>IF(FN_MC!Y291="","*",FN_MC!Y291)</f>
        <v>*</v>
      </c>
      <c r="C397" s="120">
        <f>IF(FN_MC!B291="","*",FN_MC!B291)</f>
        <v>46041</v>
      </c>
      <c r="D397" s="120" t="str">
        <f>IF(FN_MC!D291="","*",FN_MC!D291)</f>
        <v>A60</v>
      </c>
      <c r="E397" s="120" t="str">
        <f>IF(FN_MC!H291="","*",FN_MC!H291)</f>
        <v>TCS2</v>
      </c>
      <c r="F397" s="136" t="str">
        <f>IF(FN_MC!M291="","*",FN_MC!M291)</f>
        <v>TCS-TMI</v>
      </c>
      <c r="G397" s="120" t="str">
        <f>IF(FN_MC!I291="","*",FN_MC!I291)</f>
        <v>TMI</v>
      </c>
      <c r="H397" s="120" t="str">
        <f>IF(FN_MC!AB291="","*",FN_MC!AB291)</f>
        <v>*</v>
      </c>
      <c r="I397" s="120" t="str">
        <f>IF(FN_MC!AC291="","*",FN_MC!AC291)</f>
        <v>*</v>
      </c>
      <c r="J397" s="121" t="str">
        <f>IF(FN_MC!AA291="","*",FN_MC!AA291)</f>
        <v>*</v>
      </c>
      <c r="K397" s="133" t="str">
        <f>IF(FN_MC!AD291="","*",FN_MC!AD291)</f>
        <v>*</v>
      </c>
    </row>
    <row r="398" spans="2:11" s="122" customFormat="1" hidden="1">
      <c r="B398" s="119" t="str">
        <f>IF(FN_MC!Y292="","*",FN_MC!Y292)</f>
        <v>*</v>
      </c>
      <c r="C398" s="120">
        <f>IF(FN_MC!B292="","*",FN_MC!B292)</f>
        <v>46041</v>
      </c>
      <c r="D398" s="120" t="str">
        <f>IF(FN_MC!D292="","*",FN_MC!D292)</f>
        <v>MARCOS (TF-520)</v>
      </c>
      <c r="E398" s="120" t="str">
        <f>IF(FN_MC!H292="","*",FN_MC!H292)</f>
        <v>TCS2</v>
      </c>
      <c r="F398" s="136" t="str">
        <f>IF(FN_MC!M292="","*",FN_MC!M292)</f>
        <v>TCS</v>
      </c>
      <c r="G398" s="120" t="str">
        <f>IF(FN_MC!I292="","*",FN_MC!I292)</f>
        <v>-</v>
      </c>
      <c r="H398" s="120" t="str">
        <f>IF(FN_MC!AB292="","*",FN_MC!AB292)</f>
        <v>*</v>
      </c>
      <c r="I398" s="120" t="str">
        <f>IF(FN_MC!AC292="","*",FN_MC!AC292)</f>
        <v>*</v>
      </c>
      <c r="J398" s="121" t="str">
        <f>IF(FN_MC!AA292="","*",FN_MC!AA292)</f>
        <v>*</v>
      </c>
      <c r="K398" s="133" t="str">
        <f>IF(FN_MC!AD292="","*",FN_MC!AD292)</f>
        <v>*</v>
      </c>
    </row>
    <row r="399" spans="2:11" s="122" customFormat="1" hidden="1">
      <c r="B399" s="119" t="str">
        <f>IF(FN_MC!Y293="","*",FN_MC!Y293)</f>
        <v>*</v>
      </c>
      <c r="C399" s="120" t="str">
        <f>IF(FN_MC!B293="","*",FN_MC!B293)</f>
        <v>*</v>
      </c>
      <c r="D399" s="120" t="str">
        <f>IF(FN_MC!D293="","*",FN_MC!D293)</f>
        <v>*</v>
      </c>
      <c r="E399" s="120" t="str">
        <f>IF(FN_MC!H293="","*",FN_MC!H293)</f>
        <v>*</v>
      </c>
      <c r="F399" s="136" t="str">
        <f>IF(FN_MC!M293="","*",FN_MC!M293)</f>
        <v>-</v>
      </c>
      <c r="G399" s="120" t="str">
        <f>IF(FN_MC!I293="","*",FN_MC!I293)</f>
        <v>*</v>
      </c>
      <c r="H399" s="120" t="str">
        <f>IF(FN_MC!AB293="","*",FN_MC!AB293)</f>
        <v>*</v>
      </c>
      <c r="I399" s="120" t="str">
        <f>IF(FN_MC!AC293="","*",FN_MC!AC293)</f>
        <v>*</v>
      </c>
      <c r="J399" s="121" t="str">
        <f>IF(FN_MC!AA293="","*",FN_MC!AA293)</f>
        <v>*</v>
      </c>
      <c r="K399" s="133" t="str">
        <f>IF(FN_MC!AD293="","*",FN_MC!AD293)</f>
        <v>*</v>
      </c>
    </row>
    <row r="400" spans="2:11" s="122" customFormat="1" hidden="1">
      <c r="B400" s="119" t="str">
        <f>IF(FN_MC!Y294="","*",FN_MC!Y294)</f>
        <v>*</v>
      </c>
      <c r="C400" s="120" t="str">
        <f>IF(FN_MC!B294="","*",FN_MC!B294)</f>
        <v>*</v>
      </c>
      <c r="D400" s="120" t="str">
        <f>IF(FN_MC!D294="","*",FN_MC!D294)</f>
        <v>V66</v>
      </c>
      <c r="E400" s="120" t="str">
        <f>IF(FN_MC!H294="","*",FN_MC!H294)</f>
        <v>TID</v>
      </c>
      <c r="F400" s="136" t="str">
        <f>IF(FN_MC!M294="","*",FN_MC!M294)</f>
        <v>TCE-TID</v>
      </c>
      <c r="G400" s="120" t="str">
        <f>IF(FN_MC!I294="","*",FN_MC!I294)</f>
        <v>TID</v>
      </c>
      <c r="H400" s="120" t="str">
        <f>IF(FN_MC!AB294="","*",FN_MC!AB294)</f>
        <v>*</v>
      </c>
      <c r="I400" s="120" t="str">
        <f>IF(FN_MC!AC294="","*",FN_MC!AC294)</f>
        <v>*</v>
      </c>
      <c r="J400" s="121" t="str">
        <f>IF(FN_MC!AA294="","*",FN_MC!AA294)</f>
        <v>*</v>
      </c>
      <c r="K400" s="133" t="str">
        <f>IF(FN_MC!AD294="","*",FN_MC!AD294)</f>
        <v>*</v>
      </c>
    </row>
    <row r="401" spans="2:11" s="122" customFormat="1" hidden="1">
      <c r="B401" s="119" t="str">
        <f>IF(FN_MC!Y295="","*",FN_MC!Y295)</f>
        <v>*</v>
      </c>
      <c r="C401" s="120" t="str">
        <f>IF(FN_MC!B295="","*",FN_MC!B295)</f>
        <v>*</v>
      </c>
      <c r="D401" s="120" t="str">
        <f>IF(FN_MC!D295="","*",FN_MC!D295)</f>
        <v>*</v>
      </c>
      <c r="E401" s="120" t="str">
        <f>IF(FN_MC!H295="","*",FN_MC!H295)</f>
        <v>*</v>
      </c>
      <c r="F401" s="136" t="str">
        <f>IF(FN_MC!M295="","*",FN_MC!M295)</f>
        <v>-</v>
      </c>
      <c r="G401" s="120" t="str">
        <f>IF(FN_MC!I295="","*",FN_MC!I295)</f>
        <v>*</v>
      </c>
      <c r="H401" s="120" t="str">
        <f>IF(FN_MC!AB295="","*",FN_MC!AB295)</f>
        <v>*</v>
      </c>
      <c r="I401" s="120" t="str">
        <f>IF(FN_MC!AC295="","*",FN_MC!AC295)</f>
        <v>*</v>
      </c>
      <c r="J401" s="121" t="str">
        <f>IF(FN_MC!AA295="","*",FN_MC!AA295)</f>
        <v>*</v>
      </c>
      <c r="K401" s="133" t="str">
        <f>IF(FN_MC!AD295="","*",FN_MC!AD295)</f>
        <v>*</v>
      </c>
    </row>
    <row r="402" spans="2:11" s="122" customFormat="1" hidden="1">
      <c r="B402" s="119" t="str">
        <f>IF(FN_MC!Y296="","*",FN_MC!Y296)</f>
        <v>*</v>
      </c>
      <c r="C402" s="120">
        <f>IF(FN_MC!B296="","*",FN_MC!B296)</f>
        <v>46041</v>
      </c>
      <c r="D402" s="120" t="str">
        <f>IF(FN_MC!D296="","*",FN_MC!D296)</f>
        <v>A88</v>
      </c>
      <c r="E402" s="120" t="str">
        <f>IF(FN_MC!H296="","*",FN_MC!H296)</f>
        <v>ZTR</v>
      </c>
      <c r="F402" s="136" t="str">
        <f>IF(FN_MC!M296="","*",FN_MC!M296)</f>
        <v>ZFG-ZTR</v>
      </c>
      <c r="G402" s="120" t="str">
        <f>IF(FN_MC!I296="","*",FN_MC!I296)</f>
        <v>ZDK</v>
      </c>
      <c r="H402" s="120" t="str">
        <f>IF(FN_MC!AB296="","*",FN_MC!AB296)</f>
        <v>FIXO</v>
      </c>
      <c r="I402" s="120" t="str">
        <f>IF(FN_MC!AC296="","*",FN_MC!AC296)</f>
        <v>*</v>
      </c>
      <c r="J402" s="121">
        <f>IF(FN_MC!AA296="","*",FN_MC!AA296)</f>
        <v>1</v>
      </c>
      <c r="K402" s="133" t="str">
        <f>IF(FN_MC!AD296="","*",FN_MC!AD296)</f>
        <v>*</v>
      </c>
    </row>
    <row r="403" spans="2:11" s="122" customFormat="1" hidden="1">
      <c r="B403" s="119" t="str">
        <f>IF(FN_MC!Y297="","*",FN_MC!Y297)</f>
        <v>*</v>
      </c>
      <c r="C403" s="120" t="str">
        <f>IF(FN_MC!B297="","*",FN_MC!B297)</f>
        <v>*</v>
      </c>
      <c r="D403" s="120" t="str">
        <f>IF(FN_MC!D297="","*",FN_MC!D297)</f>
        <v>*</v>
      </c>
      <c r="E403" s="120" t="str">
        <f>IF(FN_MC!H297="","*",FN_MC!H297)</f>
        <v>*</v>
      </c>
      <c r="F403" s="136" t="str">
        <f>IF(FN_MC!M297="","*",FN_MC!M297)</f>
        <v>-</v>
      </c>
      <c r="G403" s="120" t="str">
        <f>IF(FN_MC!I297="","*",FN_MC!I297)</f>
        <v>*</v>
      </c>
      <c r="H403" s="120" t="str">
        <f>IF(FN_MC!AB297="","*",FN_MC!AB297)</f>
        <v>*</v>
      </c>
      <c r="I403" s="120" t="str">
        <f>IF(FN_MC!AC297="","*",FN_MC!AC297)</f>
        <v>*</v>
      </c>
      <c r="J403" s="121" t="str">
        <f>IF(FN_MC!AA297="","*",FN_MC!AA297)</f>
        <v>*</v>
      </c>
      <c r="K403" s="133" t="str">
        <f>IF(FN_MC!AD297="","*",FN_MC!AD297)</f>
        <v>*</v>
      </c>
    </row>
    <row r="404" spans="2:11" s="122" customFormat="1" hidden="1">
      <c r="B404" s="119" t="str">
        <f>IF(FN_MC!Y298="","*",FN_MC!Y298)</f>
        <v>*</v>
      </c>
      <c r="C404" s="120">
        <f>IF(FN_MC!B298="","*",FN_MC!B298)</f>
        <v>46041</v>
      </c>
      <c r="D404" s="120" t="str">
        <f>IF(FN_MC!D298="","*",FN_MC!D298)</f>
        <v>A71</v>
      </c>
      <c r="E404" s="120" t="str">
        <f>IF(FN_MC!H298="","*",FN_MC!H298)</f>
        <v>PNVPPG</v>
      </c>
      <c r="F404" s="136" t="str">
        <f>IF(FN_MC!M298="","*",FN_MC!M298)</f>
        <v>PPG-PTR</v>
      </c>
      <c r="G404" s="120" t="str">
        <f>IF(FN_MC!I298="","*",FN_MC!I298)</f>
        <v>-</v>
      </c>
      <c r="H404" s="120" t="str">
        <f>IF(FN_MC!AB298="","*",FN_MC!AB298)</f>
        <v>*</v>
      </c>
      <c r="I404" s="120" t="str">
        <f>IF(FN_MC!AC298="","*",FN_MC!AC298)</f>
        <v>*</v>
      </c>
      <c r="J404" s="121" t="str">
        <f>IF(FN_MC!AA298="","*",FN_MC!AA298)</f>
        <v>*</v>
      </c>
      <c r="K404" s="133" t="str">
        <f>IF(FN_MC!AD298="","*",FN_MC!AD298)</f>
        <v>*</v>
      </c>
    </row>
    <row r="405" spans="2:11" s="122" customFormat="1" hidden="1">
      <c r="B405" s="119" t="str">
        <f>IF(FN_MC!Y299="","*",FN_MC!Y299)</f>
        <v>*</v>
      </c>
      <c r="C405" s="120" t="str">
        <f>IF(FN_MC!B299="","*",FN_MC!B299)</f>
        <v>*</v>
      </c>
      <c r="D405" s="120" t="str">
        <f>IF(FN_MC!D299="","*",FN_MC!D299)</f>
        <v>*</v>
      </c>
      <c r="E405" s="120" t="str">
        <f>IF(FN_MC!H299="","*",FN_MC!H299)</f>
        <v>*</v>
      </c>
      <c r="F405" s="136" t="str">
        <f>IF(FN_MC!M299="","*",FN_MC!M299)</f>
        <v>-</v>
      </c>
      <c r="G405" s="120" t="str">
        <f>IF(FN_MC!I299="","*",FN_MC!I299)</f>
        <v>*</v>
      </c>
      <c r="H405" s="120" t="str">
        <f>IF(FN_MC!AB299="","*",FN_MC!AB299)</f>
        <v>*</v>
      </c>
      <c r="I405" s="120" t="str">
        <f>IF(FN_MC!AC299="","*",FN_MC!AC299)</f>
        <v>*</v>
      </c>
      <c r="J405" s="121" t="str">
        <f>IF(FN_MC!AA299="","*",FN_MC!AA299)</f>
        <v>*</v>
      </c>
      <c r="K405" s="133" t="str">
        <f>IF(FN_MC!AD299="","*",FN_MC!AD299)</f>
        <v>*</v>
      </c>
    </row>
    <row r="406" spans="2:11" s="122" customFormat="1" hidden="1">
      <c r="B406" s="119" t="str">
        <f>IF(FN_MC!Y300="","*",FN_MC!Y300)</f>
        <v>*</v>
      </c>
      <c r="C406" s="120" t="str">
        <f>IF(FN_MC!B300="","*",FN_MC!B300)</f>
        <v>*</v>
      </c>
      <c r="D406" s="120" t="str">
        <f>IF(FN_MC!D300="","*",FN_MC!D300)</f>
        <v>*</v>
      </c>
      <c r="E406" s="120" t="str">
        <f>IF(FN_MC!H300="","*",FN_MC!H300)</f>
        <v>*</v>
      </c>
      <c r="F406" s="136" t="str">
        <f>IF(FN_MC!M300="","*",FN_MC!M300)</f>
        <v>-</v>
      </c>
      <c r="G406" s="120" t="str">
        <f>IF(FN_MC!I300="","*",FN_MC!I300)</f>
        <v>*</v>
      </c>
      <c r="H406" s="120" t="str">
        <f>IF(FN_MC!AB300="","*",FN_MC!AB300)</f>
        <v>*</v>
      </c>
      <c r="I406" s="120" t="str">
        <f>IF(FN_MC!AC300="","*",FN_MC!AC300)</f>
        <v>*</v>
      </c>
      <c r="J406" s="121" t="str">
        <f>IF(FN_MC!AA300="","*",FN_MC!AA300)</f>
        <v>*</v>
      </c>
      <c r="K406" s="133" t="str">
        <f>IF(FN_MC!AD300="","*",FN_MC!AD300)</f>
        <v>*</v>
      </c>
    </row>
    <row r="407" spans="2:11" s="122" customFormat="1" hidden="1">
      <c r="B407" s="119" t="str">
        <f>IF(FN_MC!Y301="","*",FN_MC!Y301)</f>
        <v>*</v>
      </c>
      <c r="C407" s="120" t="str">
        <f>IF(FN_MC!B301="","*",FN_MC!B301)</f>
        <v>*</v>
      </c>
      <c r="D407" s="120" t="str">
        <f>IF(FN_MC!D301="","*",FN_MC!D301)</f>
        <v>*</v>
      </c>
      <c r="E407" s="120" t="str">
        <f>IF(FN_MC!H301="","*",FN_MC!H301)</f>
        <v>*</v>
      </c>
      <c r="F407" s="136" t="str">
        <f>IF(FN_MC!M301="","*",FN_MC!M301)</f>
        <v>-</v>
      </c>
      <c r="G407" s="120" t="str">
        <f>IF(FN_MC!I301="","*",FN_MC!I301)</f>
        <v>*</v>
      </c>
      <c r="H407" s="120" t="str">
        <f>IF(FN_MC!AB301="","*",FN_MC!AB301)</f>
        <v>*</v>
      </c>
      <c r="I407" s="120" t="str">
        <f>IF(FN_MC!AC301="","*",FN_MC!AC301)</f>
        <v>*</v>
      </c>
      <c r="J407" s="121" t="str">
        <f>IF(FN_MC!AA301="","*",FN_MC!AA301)</f>
        <v>*</v>
      </c>
      <c r="K407" s="133" t="str">
        <f>IF(FN_MC!AD301="","*",FN_MC!AD301)</f>
        <v>*</v>
      </c>
    </row>
    <row r="408" spans="2:11" s="122" customFormat="1" hidden="1">
      <c r="B408" s="119" t="str">
        <f>IF(FN_MC!Y302="","*",FN_MC!Y302)</f>
        <v>*</v>
      </c>
      <c r="C408" s="120" t="str">
        <f>IF(FN_MC!B302="","*",FN_MC!B302)</f>
        <v>*</v>
      </c>
      <c r="D408" s="120" t="str">
        <f>IF(FN_MC!D302="","*",FN_MC!D302)</f>
        <v>*</v>
      </c>
      <c r="E408" s="120" t="str">
        <f>IF(FN_MC!H302="","*",FN_MC!H302)</f>
        <v>*</v>
      </c>
      <c r="F408" s="136" t="str">
        <f>IF(FN_MC!M302="","*",FN_MC!M302)</f>
        <v>-</v>
      </c>
      <c r="G408" s="120" t="str">
        <f>IF(FN_MC!I302="","*",FN_MC!I302)</f>
        <v>*</v>
      </c>
      <c r="H408" s="120" t="str">
        <f>IF(FN_MC!AB302="","*",FN_MC!AB302)</f>
        <v>*</v>
      </c>
      <c r="I408" s="120" t="str">
        <f>IF(FN_MC!AC302="","*",FN_MC!AC302)</f>
        <v>*</v>
      </c>
      <c r="J408" s="121" t="str">
        <f>IF(FN_MC!AA302="","*",FN_MC!AA302)</f>
        <v>*</v>
      </c>
      <c r="K408" s="133" t="str">
        <f>IF(FN_MC!AD302="","*",FN_MC!AD302)</f>
        <v>*</v>
      </c>
    </row>
    <row r="409" spans="2:11" s="122" customFormat="1" hidden="1">
      <c r="B409" s="119" t="str">
        <f>IF(FN_MC!Y303="","*",FN_MC!Y303)</f>
        <v>*</v>
      </c>
      <c r="C409" s="120" t="str">
        <f>IF(FN_MC!B303="","*",FN_MC!B303)</f>
        <v>*</v>
      </c>
      <c r="D409" s="120" t="str">
        <f>IF(FN_MC!D303="","*",FN_MC!D303)</f>
        <v>*</v>
      </c>
      <c r="E409" s="120" t="str">
        <f>IF(FN_MC!H303="","*",FN_MC!H303)</f>
        <v>*</v>
      </c>
      <c r="F409" s="136" t="str">
        <f>IF(FN_MC!M303="","*",FN_MC!M303)</f>
        <v>-</v>
      </c>
      <c r="G409" s="120" t="str">
        <f>IF(FN_MC!I303="","*",FN_MC!I303)</f>
        <v>*</v>
      </c>
      <c r="H409" s="120" t="str">
        <f>IF(FN_MC!AB303="","*",FN_MC!AB303)</f>
        <v>*</v>
      </c>
      <c r="I409" s="120" t="str">
        <f>IF(FN_MC!AC303="","*",FN_MC!AC303)</f>
        <v>*</v>
      </c>
      <c r="J409" s="121" t="str">
        <f>IF(FN_MC!AA303="","*",FN_MC!AA303)</f>
        <v>*</v>
      </c>
      <c r="K409" s="133" t="str">
        <f>IF(FN_MC!AD303="","*",FN_MC!AD303)</f>
        <v>*</v>
      </c>
    </row>
    <row r="410" spans="2:11" s="122" customFormat="1" hidden="1">
      <c r="B410" s="119" t="str">
        <f>IF(FN_MC!Y304="","*",FN_MC!Y304)</f>
        <v>*</v>
      </c>
      <c r="C410" s="120" t="str">
        <f>IF(FN_MC!B304="","*",FN_MC!B304)</f>
        <v>*</v>
      </c>
      <c r="D410" s="120" t="str">
        <f>IF(FN_MC!D304="","*",FN_MC!D304)</f>
        <v>*</v>
      </c>
      <c r="E410" s="120" t="str">
        <f>IF(FN_MC!H304="","*",FN_MC!H304)</f>
        <v>*</v>
      </c>
      <c r="F410" s="136" t="str">
        <f>IF(FN_MC!M304="","*",FN_MC!M304)</f>
        <v>-</v>
      </c>
      <c r="G410" s="120" t="str">
        <f>IF(FN_MC!I304="","*",FN_MC!I304)</f>
        <v>*</v>
      </c>
      <c r="H410" s="120" t="str">
        <f>IF(FN_MC!AB304="","*",FN_MC!AB304)</f>
        <v>*</v>
      </c>
      <c r="I410" s="120" t="str">
        <f>IF(FN_MC!AC304="","*",FN_MC!AC304)</f>
        <v>*</v>
      </c>
      <c r="J410" s="121" t="str">
        <f>IF(FN_MC!AA304="","*",FN_MC!AA304)</f>
        <v>*</v>
      </c>
      <c r="K410" s="133" t="str">
        <f>IF(FN_MC!AD304="","*",FN_MC!AD304)</f>
        <v>*</v>
      </c>
    </row>
    <row r="411" spans="2:11" s="122" customFormat="1" hidden="1">
      <c r="B411" s="119" t="str">
        <f>IF(FN_MC!Y305="","*",FN_MC!Y305)</f>
        <v>*</v>
      </c>
      <c r="C411" s="120" t="str">
        <f>IF(FN_MC!B305="","*",FN_MC!B305)</f>
        <v>*</v>
      </c>
      <c r="D411" s="120" t="str">
        <f>IF(FN_MC!D305="","*",FN_MC!D305)</f>
        <v>*</v>
      </c>
      <c r="E411" s="120" t="str">
        <f>IF(FN_MC!H305="","*",FN_MC!H305)</f>
        <v>*</v>
      </c>
      <c r="F411" s="136" t="str">
        <f>IF(FN_MC!M305="","*",FN_MC!M305)</f>
        <v>-</v>
      </c>
      <c r="G411" s="120" t="str">
        <f>IF(FN_MC!I305="","*",FN_MC!I305)</f>
        <v>*</v>
      </c>
      <c r="H411" s="120" t="str">
        <f>IF(FN_MC!AB305="","*",FN_MC!AB305)</f>
        <v>*</v>
      </c>
      <c r="I411" s="120" t="str">
        <f>IF(FN_MC!AC305="","*",FN_MC!AC305)</f>
        <v>*</v>
      </c>
      <c r="J411" s="121" t="str">
        <f>IF(FN_MC!AA305="","*",FN_MC!AA305)</f>
        <v>*</v>
      </c>
      <c r="K411" s="133" t="str">
        <f>IF(FN_MC!AD305="","*",FN_MC!AD305)</f>
        <v>*</v>
      </c>
    </row>
    <row r="412" spans="2:11" s="122" customFormat="1" hidden="1">
      <c r="B412" s="119" t="str">
        <f>IF(FN_MC!Y306="","*",FN_MC!Y306)</f>
        <v>*</v>
      </c>
      <c r="C412" s="120" t="str">
        <f>IF(FN_MC!B306="","*",FN_MC!B306)</f>
        <v>*</v>
      </c>
      <c r="D412" s="120" t="str">
        <f>IF(FN_MC!D306="","*",FN_MC!D306)</f>
        <v>*</v>
      </c>
      <c r="E412" s="120" t="str">
        <f>IF(FN_MC!H306="","*",FN_MC!H306)</f>
        <v>*</v>
      </c>
      <c r="F412" s="136" t="str">
        <f>IF(FN_MC!M306="","*",FN_MC!M306)</f>
        <v>-</v>
      </c>
      <c r="G412" s="120" t="str">
        <f>IF(FN_MC!I306="","*",FN_MC!I306)</f>
        <v>*</v>
      </c>
      <c r="H412" s="120" t="str">
        <f>IF(FN_MC!AB306="","*",FN_MC!AB306)</f>
        <v>*</v>
      </c>
      <c r="I412" s="120" t="str">
        <f>IF(FN_MC!AC306="","*",FN_MC!AC306)</f>
        <v>*</v>
      </c>
      <c r="J412" s="121" t="str">
        <f>IF(FN_MC!AA306="","*",FN_MC!AA306)</f>
        <v>*</v>
      </c>
      <c r="K412" s="133" t="str">
        <f>IF(FN_MC!AD306="","*",FN_MC!AD306)</f>
        <v>*</v>
      </c>
    </row>
    <row r="413" spans="2:11" s="122" customFormat="1" hidden="1">
      <c r="B413" s="119" t="str">
        <f>IF(FN_MC!Y307="","*",FN_MC!Y307)</f>
        <v>*</v>
      </c>
      <c r="C413" s="120" t="str">
        <f>IF(FN_MC!B307="","*",FN_MC!B307)</f>
        <v>*</v>
      </c>
      <c r="D413" s="120" t="str">
        <f>IF(FN_MC!D307="","*",FN_MC!D307)</f>
        <v>*</v>
      </c>
      <c r="E413" s="120" t="str">
        <f>IF(FN_MC!H307="","*",FN_MC!H307)</f>
        <v>*</v>
      </c>
      <c r="F413" s="136" t="str">
        <f>IF(FN_MC!M307="","*",FN_MC!M307)</f>
        <v>-</v>
      </c>
      <c r="G413" s="120" t="str">
        <f>IF(FN_MC!I307="","*",FN_MC!I307)</f>
        <v>*</v>
      </c>
      <c r="H413" s="120" t="str">
        <f>IF(FN_MC!AB307="","*",FN_MC!AB307)</f>
        <v>*</v>
      </c>
      <c r="I413" s="120" t="str">
        <f>IF(FN_MC!AC307="","*",FN_MC!AC307)</f>
        <v>*</v>
      </c>
      <c r="J413" s="121" t="str">
        <f>IF(FN_MC!AA307="","*",FN_MC!AA307)</f>
        <v>*</v>
      </c>
      <c r="K413" s="133" t="str">
        <f>IF(FN_MC!AD307="","*",FN_MC!AD307)</f>
        <v>*</v>
      </c>
    </row>
    <row r="414" spans="2:11" s="122" customFormat="1" hidden="1">
      <c r="B414" s="119" t="str">
        <f>IF(FN_MC!Y308="","*",FN_MC!Y308)</f>
        <v>*</v>
      </c>
      <c r="C414" s="120" t="str">
        <f>IF(FN_MC!B308="","*",FN_MC!B308)</f>
        <v>*</v>
      </c>
      <c r="D414" s="120" t="str">
        <f>IF(FN_MC!D308="","*",FN_MC!D308)</f>
        <v>*</v>
      </c>
      <c r="E414" s="120" t="str">
        <f>IF(FN_MC!H308="","*",FN_MC!H308)</f>
        <v>*</v>
      </c>
      <c r="F414" s="136" t="str">
        <f>IF(FN_MC!M308="","*",FN_MC!M308)</f>
        <v>-</v>
      </c>
      <c r="G414" s="120" t="str">
        <f>IF(FN_MC!I308="","*",FN_MC!I308)</f>
        <v>*</v>
      </c>
      <c r="H414" s="120" t="str">
        <f>IF(FN_MC!AB308="","*",FN_MC!AB308)</f>
        <v>*</v>
      </c>
      <c r="I414" s="120" t="str">
        <f>IF(FN_MC!AC308="","*",FN_MC!AC308)</f>
        <v>*</v>
      </c>
      <c r="J414" s="121" t="str">
        <f>IF(FN_MC!AA308="","*",FN_MC!AA308)</f>
        <v>*</v>
      </c>
      <c r="K414" s="133" t="str">
        <f>IF(FN_MC!AD308="","*",FN_MC!AD308)</f>
        <v>*</v>
      </c>
    </row>
    <row r="415" spans="2:11" s="122" customFormat="1" hidden="1">
      <c r="B415" s="119" t="str">
        <f>IF(FN_MC!Y309="","*",FN_MC!Y309)</f>
        <v>*</v>
      </c>
      <c r="C415" s="120" t="str">
        <f>IF(FN_MC!B309="","*",FN_MC!B309)</f>
        <v>*</v>
      </c>
      <c r="D415" s="120" t="str">
        <f>IF(FN_MC!D309="","*",FN_MC!D309)</f>
        <v>*</v>
      </c>
      <c r="E415" s="120" t="str">
        <f>IF(FN_MC!H309="","*",FN_MC!H309)</f>
        <v>*</v>
      </c>
      <c r="F415" s="136" t="str">
        <f>IF(FN_MC!M309="","*",FN_MC!M309)</f>
        <v>-</v>
      </c>
      <c r="G415" s="120" t="str">
        <f>IF(FN_MC!I309="","*",FN_MC!I309)</f>
        <v>*</v>
      </c>
      <c r="H415" s="120" t="str">
        <f>IF(FN_MC!AB309="","*",FN_MC!AB309)</f>
        <v>*</v>
      </c>
      <c r="I415" s="120" t="str">
        <f>IF(FN_MC!AC309="","*",FN_MC!AC309)</f>
        <v>*</v>
      </c>
      <c r="J415" s="121" t="str">
        <f>IF(FN_MC!AA309="","*",FN_MC!AA309)</f>
        <v>*</v>
      </c>
      <c r="K415" s="133" t="str">
        <f>IF(FN_MC!AD309="","*",FN_MC!AD309)</f>
        <v>*</v>
      </c>
    </row>
    <row r="416" spans="2:11" s="122" customFormat="1" hidden="1">
      <c r="B416" s="119" t="str">
        <f>IF(FN_MC!Y310="","*",FN_MC!Y310)</f>
        <v>*</v>
      </c>
      <c r="C416" s="120" t="str">
        <f>IF(FN_MC!B310="","*",FN_MC!B310)</f>
        <v>*</v>
      </c>
      <c r="D416" s="120" t="str">
        <f>IF(FN_MC!D310="","*",FN_MC!D310)</f>
        <v>*</v>
      </c>
      <c r="E416" s="120" t="str">
        <f>IF(FN_MC!H310="","*",FN_MC!H310)</f>
        <v>*</v>
      </c>
      <c r="F416" s="136" t="str">
        <f>IF(FN_MC!M310="","*",FN_MC!M310)</f>
        <v>-</v>
      </c>
      <c r="G416" s="120" t="str">
        <f>IF(FN_MC!I310="","*",FN_MC!I310)</f>
        <v>*</v>
      </c>
      <c r="H416" s="120" t="str">
        <f>IF(FN_MC!AB310="","*",FN_MC!AB310)</f>
        <v>*</v>
      </c>
      <c r="I416" s="120" t="str">
        <f>IF(FN_MC!AC310="","*",FN_MC!AC310)</f>
        <v>*</v>
      </c>
      <c r="J416" s="121" t="str">
        <f>IF(FN_MC!AA310="","*",FN_MC!AA310)</f>
        <v>*</v>
      </c>
      <c r="K416" s="133" t="str">
        <f>IF(FN_MC!AD310="","*",FN_MC!AD310)</f>
        <v>*</v>
      </c>
    </row>
    <row r="417" spans="2:11" s="122" customFormat="1" hidden="1">
      <c r="B417" s="119" t="str">
        <f>IF(FN_MC!Y311="","*",FN_MC!Y311)</f>
        <v>*</v>
      </c>
      <c r="C417" s="120" t="str">
        <f>IF(FN_MC!B311="","*",FN_MC!B311)</f>
        <v>*</v>
      </c>
      <c r="D417" s="120" t="str">
        <f>IF(FN_MC!D311="","*",FN_MC!D311)</f>
        <v>*</v>
      </c>
      <c r="E417" s="120" t="str">
        <f>IF(FN_MC!H311="","*",FN_MC!H311)</f>
        <v>*</v>
      </c>
      <c r="F417" s="136" t="str">
        <f>IF(FN_MC!M311="","*",FN_MC!M311)</f>
        <v>-</v>
      </c>
      <c r="G417" s="120" t="str">
        <f>IF(FN_MC!I311="","*",FN_MC!I311)</f>
        <v>*</v>
      </c>
      <c r="H417" s="120" t="str">
        <f>IF(FN_MC!AB311="","*",FN_MC!AB311)</f>
        <v>*</v>
      </c>
      <c r="I417" s="120" t="str">
        <f>IF(FN_MC!AC311="","*",FN_MC!AC311)</f>
        <v>*</v>
      </c>
      <c r="J417" s="121" t="str">
        <f>IF(FN_MC!AA311="","*",FN_MC!AA311)</f>
        <v>*</v>
      </c>
      <c r="K417" s="133" t="str">
        <f>IF(FN_MC!AD311="","*",FN_MC!AD311)</f>
        <v>*</v>
      </c>
    </row>
    <row r="418" spans="2:11" s="122" customFormat="1" hidden="1">
      <c r="B418" s="119" t="str">
        <f>IF(FN_MC!Y312="","*",FN_MC!Y312)</f>
        <v>*</v>
      </c>
      <c r="C418" s="120" t="str">
        <f>IF(FN_MC!B312="","*",FN_MC!B312)</f>
        <v>*</v>
      </c>
      <c r="D418" s="120" t="str">
        <f>IF(FN_MC!D312="","*",FN_MC!D312)</f>
        <v>*</v>
      </c>
      <c r="E418" s="120" t="str">
        <f>IF(FN_MC!H312="","*",FN_MC!H312)</f>
        <v>*</v>
      </c>
      <c r="F418" s="136" t="str">
        <f>IF(FN_MC!M312="","*",FN_MC!M312)</f>
        <v>-</v>
      </c>
      <c r="G418" s="120" t="str">
        <f>IF(FN_MC!I312="","*",FN_MC!I312)</f>
        <v>*</v>
      </c>
      <c r="H418" s="120" t="str">
        <f>IF(FN_MC!AB312="","*",FN_MC!AB312)</f>
        <v>*</v>
      </c>
      <c r="I418" s="120" t="str">
        <f>IF(FN_MC!AC312="","*",FN_MC!AC312)</f>
        <v>*</v>
      </c>
      <c r="J418" s="121" t="str">
        <f>IF(FN_MC!AA312="","*",FN_MC!AA312)</f>
        <v>*</v>
      </c>
      <c r="K418" s="133" t="str">
        <f>IF(FN_MC!AD312="","*",FN_MC!AD312)</f>
        <v>*</v>
      </c>
    </row>
    <row r="419" spans="2:11" s="122" customFormat="1" hidden="1">
      <c r="B419" s="119" t="str">
        <f>IF(FN_MC!Y313="","*",FN_MC!Y313)</f>
        <v>*</v>
      </c>
      <c r="C419" s="120" t="str">
        <f>IF(FN_MC!B313="","*",FN_MC!B313)</f>
        <v>*</v>
      </c>
      <c r="D419" s="120" t="str">
        <f>IF(FN_MC!D313="","*",FN_MC!D313)</f>
        <v>*</v>
      </c>
      <c r="E419" s="120" t="str">
        <f>IF(FN_MC!H313="","*",FN_MC!H313)</f>
        <v>*</v>
      </c>
      <c r="F419" s="136" t="str">
        <f>IF(FN_MC!M313="","*",FN_MC!M313)</f>
        <v>-</v>
      </c>
      <c r="G419" s="120" t="str">
        <f>IF(FN_MC!I313="","*",FN_MC!I313)</f>
        <v>*</v>
      </c>
      <c r="H419" s="120" t="str">
        <f>IF(FN_MC!AB313="","*",FN_MC!AB313)</f>
        <v>*</v>
      </c>
      <c r="I419" s="120" t="str">
        <f>IF(FN_MC!AC313="","*",FN_MC!AC313)</f>
        <v>*</v>
      </c>
      <c r="J419" s="121" t="str">
        <f>IF(FN_MC!AA313="","*",FN_MC!AA313)</f>
        <v>*</v>
      </c>
      <c r="K419" s="133" t="str">
        <f>IF(FN_MC!AD313="","*",FN_MC!AD313)</f>
        <v>*</v>
      </c>
    </row>
    <row r="420" spans="2:11" s="122" customFormat="1" hidden="1">
      <c r="B420" s="119" t="str">
        <f>IF(FN_MC!Y314="","*",FN_MC!Y314)</f>
        <v>*</v>
      </c>
      <c r="C420" s="120" t="str">
        <f>IF(FN_MC!B314="","*",FN_MC!B314)</f>
        <v>*</v>
      </c>
      <c r="D420" s="120" t="str">
        <f>IF(FN_MC!D314="","*",FN_MC!D314)</f>
        <v>*</v>
      </c>
      <c r="E420" s="120" t="str">
        <f>IF(FN_MC!H314="","*",FN_MC!H314)</f>
        <v>*</v>
      </c>
      <c r="F420" s="136" t="str">
        <f>IF(FN_MC!M314="","*",FN_MC!M314)</f>
        <v>-</v>
      </c>
      <c r="G420" s="120" t="str">
        <f>IF(FN_MC!I314="","*",FN_MC!I314)</f>
        <v>*</v>
      </c>
      <c r="H420" s="120" t="str">
        <f>IF(FN_MC!AB314="","*",FN_MC!AB314)</f>
        <v>*</v>
      </c>
      <c r="I420" s="120" t="str">
        <f>IF(FN_MC!AC314="","*",FN_MC!AC314)</f>
        <v>*</v>
      </c>
      <c r="J420" s="121" t="str">
        <f>IF(FN_MC!AA314="","*",FN_MC!AA314)</f>
        <v>*</v>
      </c>
      <c r="K420" s="133" t="str">
        <f>IF(FN_MC!AD314="","*",FN_MC!AD314)</f>
        <v>*</v>
      </c>
    </row>
    <row r="421" spans="2:11" s="122" customFormat="1" hidden="1">
      <c r="B421" s="119" t="str">
        <f>IF(FN_MC!Y315="","*",FN_MC!Y315)</f>
        <v>*</v>
      </c>
      <c r="C421" s="120" t="str">
        <f>IF(FN_MC!B315="","*",FN_MC!B315)</f>
        <v>*</v>
      </c>
      <c r="D421" s="120" t="str">
        <f>IF(FN_MC!D315="","*",FN_MC!D315)</f>
        <v>*</v>
      </c>
      <c r="E421" s="120" t="str">
        <f>IF(FN_MC!H315="","*",FN_MC!H315)</f>
        <v>*</v>
      </c>
      <c r="F421" s="136" t="str">
        <f>IF(FN_MC!M315="","*",FN_MC!M315)</f>
        <v>-</v>
      </c>
      <c r="G421" s="120" t="str">
        <f>IF(FN_MC!I315="","*",FN_MC!I315)</f>
        <v>*</v>
      </c>
      <c r="H421" s="120" t="str">
        <f>IF(FN_MC!AB315="","*",FN_MC!AB315)</f>
        <v>*</v>
      </c>
      <c r="I421" s="120" t="str">
        <f>IF(FN_MC!AC315="","*",FN_MC!AC315)</f>
        <v>*</v>
      </c>
      <c r="J421" s="121" t="str">
        <f>IF(FN_MC!AA315="","*",FN_MC!AA315)</f>
        <v>*</v>
      </c>
      <c r="K421" s="133" t="str">
        <f>IF(FN_MC!AD315="","*",FN_MC!AD315)</f>
        <v>*</v>
      </c>
    </row>
    <row r="422" spans="2:11" s="122" customFormat="1" hidden="1">
      <c r="B422" s="119" t="str">
        <f>IF(FN_MC!Y316="","*",FN_MC!Y316)</f>
        <v>*</v>
      </c>
      <c r="C422" s="120" t="str">
        <f>IF(FN_MC!B316="","*",FN_MC!B316)</f>
        <v>*</v>
      </c>
      <c r="D422" s="120" t="str">
        <f>IF(FN_MC!D316="","*",FN_MC!D316)</f>
        <v>*</v>
      </c>
      <c r="E422" s="120" t="str">
        <f>IF(FN_MC!H316="","*",FN_MC!H316)</f>
        <v>*</v>
      </c>
      <c r="F422" s="136" t="str">
        <f>IF(FN_MC!M316="","*",FN_MC!M316)</f>
        <v>-</v>
      </c>
      <c r="G422" s="120" t="str">
        <f>IF(FN_MC!I316="","*",FN_MC!I316)</f>
        <v>*</v>
      </c>
      <c r="H422" s="120" t="str">
        <f>IF(FN_MC!AB316="","*",FN_MC!AB316)</f>
        <v>*</v>
      </c>
      <c r="I422" s="120" t="str">
        <f>IF(FN_MC!AC316="","*",FN_MC!AC316)</f>
        <v>*</v>
      </c>
      <c r="J422" s="121" t="str">
        <f>IF(FN_MC!AA316="","*",FN_MC!AA316)</f>
        <v>*</v>
      </c>
      <c r="K422" s="133" t="str">
        <f>IF(FN_MC!AD316="","*",FN_MC!AD316)</f>
        <v>*</v>
      </c>
    </row>
    <row r="423" spans="2:11" s="122" customFormat="1" hidden="1">
      <c r="B423" s="119" t="str">
        <f>IF(FN_MC!Y317="","*",FN_MC!Y317)</f>
        <v>*</v>
      </c>
      <c r="C423" s="120" t="str">
        <f>IF(FN_MC!B317="","*",FN_MC!B317)</f>
        <v>*</v>
      </c>
      <c r="D423" s="120" t="str">
        <f>IF(FN_MC!D317="","*",FN_MC!D317)</f>
        <v>*</v>
      </c>
      <c r="E423" s="120" t="str">
        <f>IF(FN_MC!H317="","*",FN_MC!H317)</f>
        <v>*</v>
      </c>
      <c r="F423" s="136" t="str">
        <f>IF(FN_MC!M317="","*",FN_MC!M317)</f>
        <v>-</v>
      </c>
      <c r="G423" s="120" t="str">
        <f>IF(FN_MC!I317="","*",FN_MC!I317)</f>
        <v>*</v>
      </c>
      <c r="H423" s="120" t="str">
        <f>IF(FN_MC!AB317="","*",FN_MC!AB317)</f>
        <v>*</v>
      </c>
      <c r="I423" s="120" t="str">
        <f>IF(FN_MC!AC317="","*",FN_MC!AC317)</f>
        <v>*</v>
      </c>
      <c r="J423" s="121" t="str">
        <f>IF(FN_MC!AA317="","*",FN_MC!AA317)</f>
        <v>*</v>
      </c>
      <c r="K423" s="133" t="str">
        <f>IF(FN_MC!AD317="","*",FN_MC!AD317)</f>
        <v>*</v>
      </c>
    </row>
    <row r="424" spans="2:11" s="122" customFormat="1" hidden="1">
      <c r="B424" s="119" t="str">
        <f>IF(FN_MC!Y318="","*",FN_MC!Y318)</f>
        <v>*</v>
      </c>
      <c r="C424" s="120" t="str">
        <f>IF(FN_MC!B318="","*",FN_MC!B318)</f>
        <v>*</v>
      </c>
      <c r="D424" s="120" t="str">
        <f>IF(FN_MC!D318="","*",FN_MC!D318)</f>
        <v>*</v>
      </c>
      <c r="E424" s="120" t="str">
        <f>IF(FN_MC!H318="","*",FN_MC!H318)</f>
        <v>*</v>
      </c>
      <c r="F424" s="136" t="str">
        <f>IF(FN_MC!M318="","*",FN_MC!M318)</f>
        <v>-</v>
      </c>
      <c r="G424" s="120" t="str">
        <f>IF(FN_MC!I318="","*",FN_MC!I318)</f>
        <v>*</v>
      </c>
      <c r="H424" s="120" t="str">
        <f>IF(FN_MC!AB318="","*",FN_MC!AB318)</f>
        <v>*</v>
      </c>
      <c r="I424" s="120" t="str">
        <f>IF(FN_MC!AC318="","*",FN_MC!AC318)</f>
        <v>*</v>
      </c>
      <c r="J424" s="121" t="str">
        <f>IF(FN_MC!AA318="","*",FN_MC!AA318)</f>
        <v>*</v>
      </c>
      <c r="K424" s="133" t="str">
        <f>IF(FN_MC!AD318="","*",FN_MC!AD318)</f>
        <v>*</v>
      </c>
    </row>
    <row r="425" spans="2:11" s="122" customFormat="1" hidden="1">
      <c r="B425" s="119" t="str">
        <f>IF(FN_MC!Y319="","*",FN_MC!Y319)</f>
        <v>*</v>
      </c>
      <c r="C425" s="120" t="str">
        <f>IF(FN_MC!B319="","*",FN_MC!B319)</f>
        <v>*</v>
      </c>
      <c r="D425" s="120" t="str">
        <f>IF(FN_MC!D319="","*",FN_MC!D319)</f>
        <v>*</v>
      </c>
      <c r="E425" s="120" t="str">
        <f>IF(FN_MC!H319="","*",FN_MC!H319)</f>
        <v>*</v>
      </c>
      <c r="F425" s="136" t="str">
        <f>IF(FN_MC!M319="","*",FN_MC!M319)</f>
        <v>-</v>
      </c>
      <c r="G425" s="120" t="str">
        <f>IF(FN_MC!I319="","*",FN_MC!I319)</f>
        <v>*</v>
      </c>
      <c r="H425" s="120" t="str">
        <f>IF(FN_MC!AB319="","*",FN_MC!AB319)</f>
        <v>*</v>
      </c>
      <c r="I425" s="120" t="str">
        <f>IF(FN_MC!AC319="","*",FN_MC!AC319)</f>
        <v>*</v>
      </c>
      <c r="J425" s="121" t="str">
        <f>IF(FN_MC!AA319="","*",FN_MC!AA319)</f>
        <v>*</v>
      </c>
      <c r="K425" s="133" t="str">
        <f>IF(FN_MC!AD319="","*",FN_MC!AD319)</f>
        <v>*</v>
      </c>
    </row>
    <row r="426" spans="2:11" s="122" customFormat="1" hidden="1">
      <c r="B426" s="119" t="str">
        <f>IF(FN_MC!Y320="","*",FN_MC!Y320)</f>
        <v>*</v>
      </c>
      <c r="C426" s="120" t="str">
        <f>IF(FN_MC!B320="","*",FN_MC!B320)</f>
        <v>*</v>
      </c>
      <c r="D426" s="120" t="str">
        <f>IF(FN_MC!D320="","*",FN_MC!D320)</f>
        <v>*</v>
      </c>
      <c r="E426" s="120" t="str">
        <f>IF(FN_MC!H320="","*",FN_MC!H320)</f>
        <v>*</v>
      </c>
      <c r="F426" s="136" t="str">
        <f>IF(FN_MC!M320="","*",FN_MC!M320)</f>
        <v>-</v>
      </c>
      <c r="G426" s="120" t="str">
        <f>IF(FN_MC!I320="","*",FN_MC!I320)</f>
        <v>*</v>
      </c>
      <c r="H426" s="120" t="str">
        <f>IF(FN_MC!AB320="","*",FN_MC!AB320)</f>
        <v>*</v>
      </c>
      <c r="I426" s="120" t="str">
        <f>IF(FN_MC!AC320="","*",FN_MC!AC320)</f>
        <v>*</v>
      </c>
      <c r="J426" s="121" t="str">
        <f>IF(FN_MC!AA320="","*",FN_MC!AA320)</f>
        <v>*</v>
      </c>
      <c r="K426" s="133" t="str">
        <f>IF(FN_MC!AD320="","*",FN_MC!AD320)</f>
        <v>*</v>
      </c>
    </row>
    <row r="427" spans="2:11" s="122" customFormat="1" hidden="1">
      <c r="B427" s="119" t="str">
        <f>IF(FN_MC!Y321="","*",FN_MC!Y321)</f>
        <v>*</v>
      </c>
      <c r="C427" s="120" t="str">
        <f>IF(FN_MC!B321="","*",FN_MC!B321)</f>
        <v>*</v>
      </c>
      <c r="D427" s="120" t="str">
        <f>IF(FN_MC!D321="","*",FN_MC!D321)</f>
        <v>*</v>
      </c>
      <c r="E427" s="120" t="str">
        <f>IF(FN_MC!H321="","*",FN_MC!H321)</f>
        <v>*</v>
      </c>
      <c r="F427" s="136" t="str">
        <f>IF(FN_MC!M321="","*",FN_MC!M321)</f>
        <v>-</v>
      </c>
      <c r="G427" s="120" t="str">
        <f>IF(FN_MC!I321="","*",FN_MC!I321)</f>
        <v>*</v>
      </c>
      <c r="H427" s="120" t="str">
        <f>IF(FN_MC!AB321="","*",FN_MC!AB321)</f>
        <v>*</v>
      </c>
      <c r="I427" s="120" t="str">
        <f>IF(FN_MC!AC321="","*",FN_MC!AC321)</f>
        <v>*</v>
      </c>
      <c r="J427" s="121" t="str">
        <f>IF(FN_MC!AA321="","*",FN_MC!AA321)</f>
        <v>*</v>
      </c>
      <c r="K427" s="133" t="str">
        <f>IF(FN_MC!AD321="","*",FN_MC!AD321)</f>
        <v>*</v>
      </c>
    </row>
    <row r="428" spans="2:11" s="122" customFormat="1" hidden="1">
      <c r="B428" s="119" t="str">
        <f>IF(FN_MC!Y322="","*",FN_MC!Y322)</f>
        <v>*</v>
      </c>
      <c r="C428" s="120" t="str">
        <f>IF(FN_MC!B322="","*",FN_MC!B322)</f>
        <v>*</v>
      </c>
      <c r="D428" s="120" t="str">
        <f>IF(FN_MC!D322="","*",FN_MC!D322)</f>
        <v>*</v>
      </c>
      <c r="E428" s="120" t="str">
        <f>IF(FN_MC!H322="","*",FN_MC!H322)</f>
        <v>*</v>
      </c>
      <c r="F428" s="136" t="str">
        <f>IF(FN_MC!M322="","*",FN_MC!M322)</f>
        <v>-</v>
      </c>
      <c r="G428" s="120" t="str">
        <f>IF(FN_MC!I322="","*",FN_MC!I322)</f>
        <v>*</v>
      </c>
      <c r="H428" s="120" t="str">
        <f>IF(FN_MC!AB322="","*",FN_MC!AB322)</f>
        <v>*</v>
      </c>
      <c r="I428" s="120" t="str">
        <f>IF(FN_MC!AC322="","*",FN_MC!AC322)</f>
        <v>*</v>
      </c>
      <c r="J428" s="121" t="str">
        <f>IF(FN_MC!AA322="","*",FN_MC!AA322)</f>
        <v>*</v>
      </c>
      <c r="K428" s="133" t="str">
        <f>IF(FN_MC!AD322="","*",FN_MC!AD322)</f>
        <v>*</v>
      </c>
    </row>
    <row r="429" spans="2:11" s="122" customFormat="1" hidden="1">
      <c r="B429" s="119" t="str">
        <f>IF(FN_MC!Y323="","*",FN_MC!Y323)</f>
        <v>*</v>
      </c>
      <c r="C429" s="120" t="str">
        <f>IF(FN_MC!B323="","*",FN_MC!B323)</f>
        <v>*</v>
      </c>
      <c r="D429" s="120" t="str">
        <f>IF(FN_MC!D323="","*",FN_MC!D323)</f>
        <v>*</v>
      </c>
      <c r="E429" s="120" t="str">
        <f>IF(FN_MC!H323="","*",FN_MC!H323)</f>
        <v>*</v>
      </c>
      <c r="F429" s="136" t="str">
        <f>IF(FN_MC!M323="","*",FN_MC!M323)</f>
        <v>-</v>
      </c>
      <c r="G429" s="120" t="str">
        <f>IF(FN_MC!I323="","*",FN_MC!I323)</f>
        <v>*</v>
      </c>
      <c r="H429" s="120" t="str">
        <f>IF(FN_MC!AB323="","*",FN_MC!AB323)</f>
        <v>*</v>
      </c>
      <c r="I429" s="120" t="str">
        <f>IF(FN_MC!AC323="","*",FN_MC!AC323)</f>
        <v>*</v>
      </c>
      <c r="J429" s="121" t="str">
        <f>IF(FN_MC!AA323="","*",FN_MC!AA323)</f>
        <v>*</v>
      </c>
      <c r="K429" s="133" t="str">
        <f>IF(FN_MC!AD323="","*",FN_MC!AD323)</f>
        <v>*</v>
      </c>
    </row>
    <row r="430" spans="2:11" s="122" customFormat="1" hidden="1">
      <c r="B430" s="119" t="str">
        <f>IF(FN_MC!Y324="","*",FN_MC!Y324)</f>
        <v>*</v>
      </c>
      <c r="C430" s="120" t="str">
        <f>IF(FN_MC!B324="","*",FN_MC!B324)</f>
        <v>*</v>
      </c>
      <c r="D430" s="120" t="str">
        <f>IF(FN_MC!D324="","*",FN_MC!D324)</f>
        <v>*</v>
      </c>
      <c r="E430" s="120" t="str">
        <f>IF(FN_MC!H324="","*",FN_MC!H324)</f>
        <v>*</v>
      </c>
      <c r="F430" s="136" t="str">
        <f>IF(FN_MC!M324="","*",FN_MC!M324)</f>
        <v>-</v>
      </c>
      <c r="G430" s="120" t="str">
        <f>IF(FN_MC!I324="","*",FN_MC!I324)</f>
        <v>*</v>
      </c>
      <c r="H430" s="120" t="str">
        <f>IF(FN_MC!AB324="","*",FN_MC!AB324)</f>
        <v>*</v>
      </c>
      <c r="I430" s="120" t="str">
        <f>IF(FN_MC!AC324="","*",FN_MC!AC324)</f>
        <v>*</v>
      </c>
      <c r="J430" s="121" t="str">
        <f>IF(FN_MC!AA324="","*",FN_MC!AA324)</f>
        <v>*</v>
      </c>
      <c r="K430" s="133" t="str">
        <f>IF(FN_MC!AD324="","*",FN_MC!AD324)</f>
        <v>*</v>
      </c>
    </row>
    <row r="431" spans="2:11" s="122" customFormat="1" hidden="1">
      <c r="B431" s="119" t="str">
        <f>IF(FN_MC!Y325="","*",FN_MC!Y325)</f>
        <v>*</v>
      </c>
      <c r="C431" s="120" t="str">
        <f>IF(FN_MC!B325="","*",FN_MC!B325)</f>
        <v>*</v>
      </c>
      <c r="D431" s="120" t="str">
        <f>IF(FN_MC!D325="","*",FN_MC!D325)</f>
        <v>*</v>
      </c>
      <c r="E431" s="120" t="str">
        <f>IF(FN_MC!H325="","*",FN_MC!H325)</f>
        <v>*</v>
      </c>
      <c r="F431" s="136" t="str">
        <f>IF(FN_MC!M325="","*",FN_MC!M325)</f>
        <v>-</v>
      </c>
      <c r="G431" s="120" t="str">
        <f>IF(FN_MC!I325="","*",FN_MC!I325)</f>
        <v>*</v>
      </c>
      <c r="H431" s="120" t="str">
        <f>IF(FN_MC!AB325="","*",FN_MC!AB325)</f>
        <v>*</v>
      </c>
      <c r="I431" s="120" t="str">
        <f>IF(FN_MC!AC325="","*",FN_MC!AC325)</f>
        <v>*</v>
      </c>
      <c r="J431" s="121" t="str">
        <f>IF(FN_MC!AA325="","*",FN_MC!AA325)</f>
        <v>*</v>
      </c>
      <c r="K431" s="133" t="str">
        <f>IF(FN_MC!AD325="","*",FN_MC!AD325)</f>
        <v>*</v>
      </c>
    </row>
    <row r="432" spans="2:11" s="122" customFormat="1" hidden="1">
      <c r="B432" s="119" t="str">
        <f>IF(FN_MC!Y326="","*",FN_MC!Y326)</f>
        <v>*</v>
      </c>
      <c r="C432" s="120" t="str">
        <f>IF(FN_MC!B326="","*",FN_MC!B326)</f>
        <v>*</v>
      </c>
      <c r="D432" s="120" t="str">
        <f>IF(FN_MC!D326="","*",FN_MC!D326)</f>
        <v>*</v>
      </c>
      <c r="E432" s="120" t="str">
        <f>IF(FN_MC!H326="","*",FN_MC!H326)</f>
        <v>*</v>
      </c>
      <c r="F432" s="136" t="str">
        <f>IF(FN_MC!M326="","*",FN_MC!M326)</f>
        <v>-</v>
      </c>
      <c r="G432" s="120" t="str">
        <f>IF(FN_MC!I326="","*",FN_MC!I326)</f>
        <v>*</v>
      </c>
      <c r="H432" s="120" t="str">
        <f>IF(FN_MC!AB326="","*",FN_MC!AB326)</f>
        <v>*</v>
      </c>
      <c r="I432" s="120" t="str">
        <f>IF(FN_MC!AC326="","*",FN_MC!AC326)</f>
        <v>*</v>
      </c>
      <c r="J432" s="121" t="str">
        <f>IF(FN_MC!AA326="","*",FN_MC!AA326)</f>
        <v>*</v>
      </c>
      <c r="K432" s="133" t="str">
        <f>IF(FN_MC!AD326="","*",FN_MC!AD326)</f>
        <v>*</v>
      </c>
    </row>
    <row r="433" spans="2:11" s="122" customFormat="1" hidden="1">
      <c r="B433" s="119" t="str">
        <f>IF(FN_MC!Y327="","*",FN_MC!Y327)</f>
        <v>*</v>
      </c>
      <c r="C433" s="120" t="str">
        <f>IF(FN_MC!B327="","*",FN_MC!B327)</f>
        <v>*</v>
      </c>
      <c r="D433" s="120" t="str">
        <f>IF(FN_MC!D327="","*",FN_MC!D327)</f>
        <v>*</v>
      </c>
      <c r="E433" s="120" t="str">
        <f>IF(FN_MC!H327="","*",FN_MC!H327)</f>
        <v>*</v>
      </c>
      <c r="F433" s="136" t="str">
        <f>IF(FN_MC!M327="","*",FN_MC!M327)</f>
        <v>-</v>
      </c>
      <c r="G433" s="120" t="str">
        <f>IF(FN_MC!I327="","*",FN_MC!I327)</f>
        <v>*</v>
      </c>
      <c r="H433" s="120" t="str">
        <f>IF(FN_MC!AB327="","*",FN_MC!AB327)</f>
        <v>*</v>
      </c>
      <c r="I433" s="120" t="str">
        <f>IF(FN_MC!AC327="","*",FN_MC!AC327)</f>
        <v>*</v>
      </c>
      <c r="J433" s="121" t="str">
        <f>IF(FN_MC!AA327="","*",FN_MC!AA327)</f>
        <v>*</v>
      </c>
      <c r="K433" s="133" t="str">
        <f>IF(FN_MC!AD327="","*",FN_MC!AD327)</f>
        <v>*</v>
      </c>
    </row>
    <row r="434" spans="2:11" s="122" customFormat="1" hidden="1">
      <c r="B434" s="119" t="str">
        <f>IF(FN_MC!Y328="","*",FN_MC!Y328)</f>
        <v>*</v>
      </c>
      <c r="C434" s="120" t="str">
        <f>IF(FN_MC!B328="","*",FN_MC!B328)</f>
        <v>*</v>
      </c>
      <c r="D434" s="120" t="str">
        <f>IF(FN_MC!D328="","*",FN_MC!D328)</f>
        <v>*</v>
      </c>
      <c r="E434" s="120" t="str">
        <f>IF(FN_MC!H328="","*",FN_MC!H328)</f>
        <v>*</v>
      </c>
      <c r="F434" s="136" t="str">
        <f>IF(FN_MC!M328="","*",FN_MC!M328)</f>
        <v>-</v>
      </c>
      <c r="G434" s="120" t="str">
        <f>IF(FN_MC!I328="","*",FN_MC!I328)</f>
        <v>*</v>
      </c>
      <c r="H434" s="120" t="str">
        <f>IF(FN_MC!AB328="","*",FN_MC!AB328)</f>
        <v>*</v>
      </c>
      <c r="I434" s="120" t="str">
        <f>IF(FN_MC!AC328="","*",FN_MC!AC328)</f>
        <v>*</v>
      </c>
      <c r="J434" s="121" t="str">
        <f>IF(FN_MC!AA328="","*",FN_MC!AA328)</f>
        <v>*</v>
      </c>
      <c r="K434" s="133" t="str">
        <f>IF(FN_MC!AD328="","*",FN_MC!AD328)</f>
        <v>*</v>
      </c>
    </row>
    <row r="435" spans="2:11" s="122" customFormat="1" hidden="1">
      <c r="B435" s="119" t="str">
        <f>IF(FN_MC!Y329="","*",FN_MC!Y329)</f>
        <v>*</v>
      </c>
      <c r="C435" s="120" t="str">
        <f>IF(FN_MC!B329="","*",FN_MC!B329)</f>
        <v>*</v>
      </c>
      <c r="D435" s="120" t="str">
        <f>IF(FN_MC!D329="","*",FN_MC!D329)</f>
        <v>*</v>
      </c>
      <c r="E435" s="120" t="str">
        <f>IF(FN_MC!H329="","*",FN_MC!H329)</f>
        <v>*</v>
      </c>
      <c r="F435" s="136" t="str">
        <f>IF(FN_MC!M329="","*",FN_MC!M329)</f>
        <v>-</v>
      </c>
      <c r="G435" s="120" t="str">
        <f>IF(FN_MC!I329="","*",FN_MC!I329)</f>
        <v>*</v>
      </c>
      <c r="H435" s="120" t="str">
        <f>IF(FN_MC!AB329="","*",FN_MC!AB329)</f>
        <v>*</v>
      </c>
      <c r="I435" s="120" t="str">
        <f>IF(FN_MC!AC329="","*",FN_MC!AC329)</f>
        <v>*</v>
      </c>
      <c r="J435" s="121" t="str">
        <f>IF(FN_MC!AA329="","*",FN_MC!AA329)</f>
        <v>*</v>
      </c>
      <c r="K435" s="133" t="str">
        <f>IF(FN_MC!AD329="","*",FN_MC!AD329)</f>
        <v>*</v>
      </c>
    </row>
    <row r="436" spans="2:11" s="122" customFormat="1" hidden="1">
      <c r="B436" s="119" t="str">
        <f>IF(FN_MC!Y330="","*",FN_MC!Y330)</f>
        <v>*</v>
      </c>
      <c r="C436" s="120" t="str">
        <f>IF(FN_MC!B330="","*",FN_MC!B330)</f>
        <v>*</v>
      </c>
      <c r="D436" s="120" t="str">
        <f>IF(FN_MC!D330="","*",FN_MC!D330)</f>
        <v>*</v>
      </c>
      <c r="E436" s="120" t="str">
        <f>IF(FN_MC!H330="","*",FN_MC!H330)</f>
        <v>*</v>
      </c>
      <c r="F436" s="136" t="str">
        <f>IF(FN_MC!M330="","*",FN_MC!M330)</f>
        <v>-</v>
      </c>
      <c r="G436" s="120" t="str">
        <f>IF(FN_MC!I330="","*",FN_MC!I330)</f>
        <v>*</v>
      </c>
      <c r="H436" s="120" t="str">
        <f>IF(FN_MC!AB330="","*",FN_MC!AB330)</f>
        <v>*</v>
      </c>
      <c r="I436" s="120" t="str">
        <f>IF(FN_MC!AC330="","*",FN_MC!AC330)</f>
        <v>*</v>
      </c>
      <c r="J436" s="121" t="str">
        <f>IF(FN_MC!AA330="","*",FN_MC!AA330)</f>
        <v>*</v>
      </c>
      <c r="K436" s="133" t="str">
        <f>IF(FN_MC!AD330="","*",FN_MC!AD330)</f>
        <v>*</v>
      </c>
    </row>
    <row r="437" spans="2:11" s="122" customFormat="1" hidden="1">
      <c r="B437" s="119" t="str">
        <f>IF(FN_MC!Y331="","*",FN_MC!Y331)</f>
        <v>*</v>
      </c>
      <c r="C437" s="120" t="str">
        <f>IF(FN_MC!B331="","*",FN_MC!B331)</f>
        <v>*</v>
      </c>
      <c r="D437" s="120" t="str">
        <f>IF(FN_MC!D331="","*",FN_MC!D331)</f>
        <v>*</v>
      </c>
      <c r="E437" s="120" t="str">
        <f>IF(FN_MC!H331="","*",FN_MC!H331)</f>
        <v>*</v>
      </c>
      <c r="F437" s="136" t="str">
        <f>IF(FN_MC!M331="","*",FN_MC!M331)</f>
        <v>-</v>
      </c>
      <c r="G437" s="120" t="str">
        <f>IF(FN_MC!I331="","*",FN_MC!I331)</f>
        <v>*</v>
      </c>
      <c r="H437" s="120" t="str">
        <f>IF(FN_MC!AB331="","*",FN_MC!AB331)</f>
        <v>*</v>
      </c>
      <c r="I437" s="120" t="str">
        <f>IF(FN_MC!AC331="","*",FN_MC!AC331)</f>
        <v>*</v>
      </c>
      <c r="J437" s="121" t="str">
        <f>IF(FN_MC!AA331="","*",FN_MC!AA331)</f>
        <v>*</v>
      </c>
      <c r="K437" s="133" t="str">
        <f>IF(FN_MC!AD331="","*",FN_MC!AD331)</f>
        <v>*</v>
      </c>
    </row>
    <row r="438" spans="2:11" s="122" customFormat="1" hidden="1">
      <c r="B438" s="119" t="str">
        <f>IF(FN_MC!Y332="","*",FN_MC!Y332)</f>
        <v>*</v>
      </c>
      <c r="C438" s="120" t="str">
        <f>IF(FN_MC!B332="","*",FN_MC!B332)</f>
        <v>*</v>
      </c>
      <c r="D438" s="120" t="str">
        <f>IF(FN_MC!D332="","*",FN_MC!D332)</f>
        <v>*</v>
      </c>
      <c r="E438" s="120" t="str">
        <f>IF(FN_MC!H332="","*",FN_MC!H332)</f>
        <v>*</v>
      </c>
      <c r="F438" s="136" t="str">
        <f>IF(FN_MC!M332="","*",FN_MC!M332)</f>
        <v>-</v>
      </c>
      <c r="G438" s="120" t="str">
        <f>IF(FN_MC!I332="","*",FN_MC!I332)</f>
        <v>*</v>
      </c>
      <c r="H438" s="120" t="str">
        <f>IF(FN_MC!AB332="","*",FN_MC!AB332)</f>
        <v>*</v>
      </c>
      <c r="I438" s="120" t="str">
        <f>IF(FN_MC!AC332="","*",FN_MC!AC332)</f>
        <v>*</v>
      </c>
      <c r="J438" s="121" t="str">
        <f>IF(FN_MC!AA332="","*",FN_MC!AA332)</f>
        <v>*</v>
      </c>
      <c r="K438" s="133" t="str">
        <f>IF(FN_MC!AD332="","*",FN_MC!AD332)</f>
        <v>*</v>
      </c>
    </row>
    <row r="439" spans="2:11" s="122" customFormat="1" hidden="1">
      <c r="B439" s="119" t="str">
        <f>IF(FN_MC!Y333="","*",FN_MC!Y333)</f>
        <v>*</v>
      </c>
      <c r="C439" s="120" t="str">
        <f>IF(FN_MC!B333="","*",FN_MC!B333)</f>
        <v>*</v>
      </c>
      <c r="D439" s="120" t="str">
        <f>IF(FN_MC!D333="","*",FN_MC!D333)</f>
        <v>*</v>
      </c>
      <c r="E439" s="120" t="str">
        <f>IF(FN_MC!H333="","*",FN_MC!H333)</f>
        <v>*</v>
      </c>
      <c r="F439" s="136" t="str">
        <f>IF(FN_MC!M333="","*",FN_MC!M333)</f>
        <v>-</v>
      </c>
      <c r="G439" s="120" t="str">
        <f>IF(FN_MC!I333="","*",FN_MC!I333)</f>
        <v>*</v>
      </c>
      <c r="H439" s="120" t="str">
        <f>IF(FN_MC!AB333="","*",FN_MC!AB333)</f>
        <v>*</v>
      </c>
      <c r="I439" s="120" t="str">
        <f>IF(FN_MC!AC333="","*",FN_MC!AC333)</f>
        <v>*</v>
      </c>
      <c r="J439" s="121" t="str">
        <f>IF(FN_MC!AA333="","*",FN_MC!AA333)</f>
        <v>*</v>
      </c>
      <c r="K439" s="133" t="str">
        <f>IF(FN_MC!AD333="","*",FN_MC!AD333)</f>
        <v>*</v>
      </c>
    </row>
    <row r="440" spans="2:11" s="122" customFormat="1" hidden="1">
      <c r="B440" s="119" t="str">
        <f>IF(FN_MC!Y334="","*",FN_MC!Y334)</f>
        <v>*</v>
      </c>
      <c r="C440" s="120" t="str">
        <f>IF(FN_MC!B334="","*",FN_MC!B334)</f>
        <v>*</v>
      </c>
      <c r="D440" s="120" t="str">
        <f>IF(FN_MC!D334="","*",FN_MC!D334)</f>
        <v>*</v>
      </c>
      <c r="E440" s="120" t="str">
        <f>IF(FN_MC!H334="","*",FN_MC!H334)</f>
        <v>*</v>
      </c>
      <c r="F440" s="136" t="str">
        <f>IF(FN_MC!M334="","*",FN_MC!M334)</f>
        <v>-</v>
      </c>
      <c r="G440" s="120" t="str">
        <f>IF(FN_MC!I334="","*",FN_MC!I334)</f>
        <v>*</v>
      </c>
      <c r="H440" s="120" t="str">
        <f>IF(FN_MC!AB334="","*",FN_MC!AB334)</f>
        <v>*</v>
      </c>
      <c r="I440" s="120" t="str">
        <f>IF(FN_MC!AC334="","*",FN_MC!AC334)</f>
        <v>*</v>
      </c>
      <c r="J440" s="121" t="str">
        <f>IF(FN_MC!AA334="","*",FN_MC!AA334)</f>
        <v>*</v>
      </c>
      <c r="K440" s="133" t="str">
        <f>IF(FN_MC!AD334="","*",FN_MC!AD334)</f>
        <v>*</v>
      </c>
    </row>
    <row r="441" spans="2:11" s="122" customFormat="1" hidden="1">
      <c r="B441" s="119" t="str">
        <f>IF(FN_MC!Y335="","*",FN_MC!Y335)</f>
        <v>*</v>
      </c>
      <c r="C441" s="120" t="str">
        <f>IF(FN_MC!B335="","*",FN_MC!B335)</f>
        <v>*</v>
      </c>
      <c r="D441" s="120" t="str">
        <f>IF(FN_MC!D335="","*",FN_MC!D335)</f>
        <v>*</v>
      </c>
      <c r="E441" s="120" t="str">
        <f>IF(FN_MC!H335="","*",FN_MC!H335)</f>
        <v>*</v>
      </c>
      <c r="F441" s="136" t="str">
        <f>IF(FN_MC!M335="","*",FN_MC!M335)</f>
        <v>-</v>
      </c>
      <c r="G441" s="120" t="str">
        <f>IF(FN_MC!I335="","*",FN_MC!I335)</f>
        <v>*</v>
      </c>
      <c r="H441" s="120" t="str">
        <f>IF(FN_MC!AB335="","*",FN_MC!AB335)</f>
        <v>*</v>
      </c>
      <c r="I441" s="120" t="str">
        <f>IF(FN_MC!AC335="","*",FN_MC!AC335)</f>
        <v>*</v>
      </c>
      <c r="J441" s="121" t="str">
        <f>IF(FN_MC!AA335="","*",FN_MC!AA335)</f>
        <v>*</v>
      </c>
      <c r="K441" s="133" t="str">
        <f>IF(FN_MC!AD335="","*",FN_MC!AD335)</f>
        <v>*</v>
      </c>
    </row>
    <row r="442" spans="2:11" s="122" customFormat="1" hidden="1">
      <c r="B442" s="119" t="str">
        <f>IF(FN_MC!Y336="","*",FN_MC!Y336)</f>
        <v>*</v>
      </c>
      <c r="C442" s="120" t="str">
        <f>IF(FN_MC!B336="","*",FN_MC!B336)</f>
        <v>*</v>
      </c>
      <c r="D442" s="120" t="str">
        <f>IF(FN_MC!D336="","*",FN_MC!D336)</f>
        <v>*</v>
      </c>
      <c r="E442" s="120" t="str">
        <f>IF(FN_MC!H336="","*",FN_MC!H336)</f>
        <v>*</v>
      </c>
      <c r="F442" s="136" t="str">
        <f>IF(FN_MC!M336="","*",FN_MC!M336)</f>
        <v>-</v>
      </c>
      <c r="G442" s="120" t="str">
        <f>IF(FN_MC!I336="","*",FN_MC!I336)</f>
        <v>*</v>
      </c>
      <c r="H442" s="120" t="str">
        <f>IF(FN_MC!AB336="","*",FN_MC!AB336)</f>
        <v>*</v>
      </c>
      <c r="I442" s="120" t="str">
        <f>IF(FN_MC!AC336="","*",FN_MC!AC336)</f>
        <v>*</v>
      </c>
      <c r="J442" s="121" t="str">
        <f>IF(FN_MC!AA336="","*",FN_MC!AA336)</f>
        <v>*</v>
      </c>
      <c r="K442" s="133" t="str">
        <f>IF(FN_MC!AD336="","*",FN_MC!AD336)</f>
        <v>*</v>
      </c>
    </row>
    <row r="443" spans="2:11" s="122" customFormat="1" hidden="1">
      <c r="B443" s="119" t="str">
        <f>IF(FN_MC!Y337="","*",FN_MC!Y337)</f>
        <v>*</v>
      </c>
      <c r="C443" s="120" t="str">
        <f>IF(FN_MC!B337="","*",FN_MC!B337)</f>
        <v>*</v>
      </c>
      <c r="D443" s="120" t="str">
        <f>IF(FN_MC!D337="","*",FN_MC!D337)</f>
        <v>*</v>
      </c>
      <c r="E443" s="120" t="str">
        <f>IF(FN_MC!H337="","*",FN_MC!H337)</f>
        <v>*</v>
      </c>
      <c r="F443" s="136" t="str">
        <f>IF(FN_MC!M337="","*",FN_MC!M337)</f>
        <v>-</v>
      </c>
      <c r="G443" s="120" t="str">
        <f>IF(FN_MC!I337="","*",FN_MC!I337)</f>
        <v>*</v>
      </c>
      <c r="H443" s="120" t="str">
        <f>IF(FN_MC!AB337="","*",FN_MC!AB337)</f>
        <v>*</v>
      </c>
      <c r="I443" s="120" t="str">
        <f>IF(FN_MC!AC337="","*",FN_MC!AC337)</f>
        <v>*</v>
      </c>
      <c r="J443" s="121" t="str">
        <f>IF(FN_MC!AA337="","*",FN_MC!AA337)</f>
        <v>*</v>
      </c>
      <c r="K443" s="133" t="str">
        <f>IF(FN_MC!AD337="","*",FN_MC!AD337)</f>
        <v>*</v>
      </c>
    </row>
    <row r="444" spans="2:11" s="122" customFormat="1" hidden="1">
      <c r="B444" s="119" t="str">
        <f>IF(FN_MC!Y338="","*",FN_MC!Y338)</f>
        <v>*</v>
      </c>
      <c r="C444" s="120" t="str">
        <f>IF(FN_MC!B338="","*",FN_MC!B338)</f>
        <v>*</v>
      </c>
      <c r="D444" s="120" t="str">
        <f>IF(FN_MC!D338="","*",FN_MC!D338)</f>
        <v>*</v>
      </c>
      <c r="E444" s="120" t="str">
        <f>IF(FN_MC!H338="","*",FN_MC!H338)</f>
        <v>*</v>
      </c>
      <c r="F444" s="136" t="str">
        <f>IF(FN_MC!M338="","*",FN_MC!M338)</f>
        <v>-</v>
      </c>
      <c r="G444" s="120" t="str">
        <f>IF(FN_MC!I338="","*",FN_MC!I338)</f>
        <v>*</v>
      </c>
      <c r="H444" s="120" t="str">
        <f>IF(FN_MC!AB338="","*",FN_MC!AB338)</f>
        <v>*</v>
      </c>
      <c r="I444" s="120" t="str">
        <f>IF(FN_MC!AC338="","*",FN_MC!AC338)</f>
        <v>*</v>
      </c>
      <c r="J444" s="121" t="str">
        <f>IF(FN_MC!AA338="","*",FN_MC!AA338)</f>
        <v>*</v>
      </c>
      <c r="K444" s="133" t="str">
        <f>IF(FN_MC!AD338="","*",FN_MC!AD338)</f>
        <v>*</v>
      </c>
    </row>
    <row r="445" spans="2:11" s="122" customFormat="1" hidden="1">
      <c r="B445" s="119" t="str">
        <f>IF(FN_MC!Y339="","*",FN_MC!Y339)</f>
        <v>*</v>
      </c>
      <c r="C445" s="120" t="str">
        <f>IF(FN_MC!B339="","*",FN_MC!B339)</f>
        <v>*</v>
      </c>
      <c r="D445" s="120" t="str">
        <f>IF(FN_MC!D339="","*",FN_MC!D339)</f>
        <v>*</v>
      </c>
      <c r="E445" s="120" t="str">
        <f>IF(FN_MC!H339="","*",FN_MC!H339)</f>
        <v>*</v>
      </c>
      <c r="F445" s="136" t="str">
        <f>IF(FN_MC!M339="","*",FN_MC!M339)</f>
        <v>-</v>
      </c>
      <c r="G445" s="120" t="str">
        <f>IF(FN_MC!I339="","*",FN_MC!I339)</f>
        <v>*</v>
      </c>
      <c r="H445" s="120" t="str">
        <f>IF(FN_MC!AB339="","*",FN_MC!AB339)</f>
        <v>*</v>
      </c>
      <c r="I445" s="120" t="str">
        <f>IF(FN_MC!AC339="","*",FN_MC!AC339)</f>
        <v>*</v>
      </c>
      <c r="J445" s="121" t="str">
        <f>IF(FN_MC!AA339="","*",FN_MC!AA339)</f>
        <v>*</v>
      </c>
      <c r="K445" s="133" t="str">
        <f>IF(FN_MC!AD339="","*",FN_MC!AD339)</f>
        <v>*</v>
      </c>
    </row>
    <row r="446" spans="2:11" s="122" customFormat="1" hidden="1">
      <c r="B446" s="119" t="str">
        <f>IF(FN_MC!Y340="","*",FN_MC!Y340)</f>
        <v>*</v>
      </c>
      <c r="C446" s="120" t="str">
        <f>IF(FN_MC!B340="","*",FN_MC!B340)</f>
        <v>*</v>
      </c>
      <c r="D446" s="120" t="str">
        <f>IF(FN_MC!D340="","*",FN_MC!D340)</f>
        <v>*</v>
      </c>
      <c r="E446" s="120" t="str">
        <f>IF(FN_MC!H340="","*",FN_MC!H340)</f>
        <v>*</v>
      </c>
      <c r="F446" s="136" t="str">
        <f>IF(FN_MC!M340="","*",FN_MC!M340)</f>
        <v>-</v>
      </c>
      <c r="G446" s="120" t="str">
        <f>IF(FN_MC!I340="","*",FN_MC!I340)</f>
        <v>*</v>
      </c>
      <c r="H446" s="120" t="str">
        <f>IF(FN_MC!AB340="","*",FN_MC!AB340)</f>
        <v>*</v>
      </c>
      <c r="I446" s="120" t="str">
        <f>IF(FN_MC!AC340="","*",FN_MC!AC340)</f>
        <v>*</v>
      </c>
      <c r="J446" s="121" t="str">
        <f>IF(FN_MC!AA340="","*",FN_MC!AA340)</f>
        <v>*</v>
      </c>
      <c r="K446" s="133" t="str">
        <f>IF(FN_MC!AD340="","*",FN_MC!AD340)</f>
        <v>*</v>
      </c>
    </row>
    <row r="447" spans="2:11" s="122" customFormat="1" hidden="1">
      <c r="B447" s="119" t="str">
        <f>IF(FN_MC!Y341="","*",FN_MC!Y341)</f>
        <v>*</v>
      </c>
      <c r="C447" s="120" t="str">
        <f>IF(FN_MC!B341="","*",FN_MC!B341)</f>
        <v>*</v>
      </c>
      <c r="D447" s="120" t="str">
        <f>IF(FN_MC!D341="","*",FN_MC!D341)</f>
        <v>*</v>
      </c>
      <c r="E447" s="120" t="str">
        <f>IF(FN_MC!H341="","*",FN_MC!H341)</f>
        <v>*</v>
      </c>
      <c r="F447" s="136" t="str">
        <f>IF(FN_MC!M341="","*",FN_MC!M341)</f>
        <v>-</v>
      </c>
      <c r="G447" s="120" t="str">
        <f>IF(FN_MC!I341="","*",FN_MC!I341)</f>
        <v>*</v>
      </c>
      <c r="H447" s="120" t="str">
        <f>IF(FN_MC!AB341="","*",FN_MC!AB341)</f>
        <v>*</v>
      </c>
      <c r="I447" s="120" t="str">
        <f>IF(FN_MC!AC341="","*",FN_MC!AC341)</f>
        <v>*</v>
      </c>
      <c r="J447" s="121" t="str">
        <f>IF(FN_MC!AA341="","*",FN_MC!AA341)</f>
        <v>*</v>
      </c>
      <c r="K447" s="133" t="str">
        <f>IF(FN_MC!AD341="","*",FN_MC!AD341)</f>
        <v>*</v>
      </c>
    </row>
    <row r="448" spans="2:11" s="122" customFormat="1" hidden="1">
      <c r="B448" s="119" t="str">
        <f>IF(FN_MC!Y342="","*",FN_MC!Y342)</f>
        <v>*</v>
      </c>
      <c r="C448" s="120" t="str">
        <f>IF(FN_MC!B342="","*",FN_MC!B342)</f>
        <v>*</v>
      </c>
      <c r="D448" s="120" t="str">
        <f>IF(FN_MC!D342="","*",FN_MC!D342)</f>
        <v>*</v>
      </c>
      <c r="E448" s="120" t="str">
        <f>IF(FN_MC!H342="","*",FN_MC!H342)</f>
        <v>*</v>
      </c>
      <c r="F448" s="136" t="str">
        <f>IF(FN_MC!M342="","*",FN_MC!M342)</f>
        <v>-</v>
      </c>
      <c r="G448" s="120" t="str">
        <f>IF(FN_MC!I342="","*",FN_MC!I342)</f>
        <v>*</v>
      </c>
      <c r="H448" s="120" t="str">
        <f>IF(FN_MC!AB342="","*",FN_MC!AB342)</f>
        <v>*</v>
      </c>
      <c r="I448" s="120" t="str">
        <f>IF(FN_MC!AC342="","*",FN_MC!AC342)</f>
        <v>*</v>
      </c>
      <c r="J448" s="121" t="str">
        <f>IF(FN_MC!AA342="","*",FN_MC!AA342)</f>
        <v>*</v>
      </c>
      <c r="K448" s="133" t="str">
        <f>IF(FN_MC!AD342="","*",FN_MC!AD342)</f>
        <v>*</v>
      </c>
    </row>
    <row r="449" spans="2:11" s="122" customFormat="1" hidden="1">
      <c r="B449" s="119" t="str">
        <f>IF(FN_MC!Y343="","*",FN_MC!Y343)</f>
        <v>*</v>
      </c>
      <c r="C449" s="120" t="str">
        <f>IF(FN_MC!B343="","*",FN_MC!B343)</f>
        <v>*</v>
      </c>
      <c r="D449" s="120" t="str">
        <f>IF(FN_MC!D343="","*",FN_MC!D343)</f>
        <v>*</v>
      </c>
      <c r="E449" s="120" t="str">
        <f>IF(FN_MC!H343="","*",FN_MC!H343)</f>
        <v>*</v>
      </c>
      <c r="F449" s="136" t="str">
        <f>IF(FN_MC!M343="","*",FN_MC!M343)</f>
        <v>-</v>
      </c>
      <c r="G449" s="120" t="str">
        <f>IF(FN_MC!I343="","*",FN_MC!I343)</f>
        <v>*</v>
      </c>
      <c r="H449" s="120" t="str">
        <f>IF(FN_MC!AB343="","*",FN_MC!AB343)</f>
        <v>*</v>
      </c>
      <c r="I449" s="120" t="str">
        <f>IF(FN_MC!AC343="","*",FN_MC!AC343)</f>
        <v>*</v>
      </c>
      <c r="J449" s="121" t="str">
        <f>IF(FN_MC!AA343="","*",FN_MC!AA343)</f>
        <v>*</v>
      </c>
      <c r="K449" s="133" t="str">
        <f>IF(FN_MC!AD343="","*",FN_MC!AD343)</f>
        <v>*</v>
      </c>
    </row>
    <row r="450" spans="2:11" s="122" customFormat="1" hidden="1">
      <c r="B450" s="119" t="str">
        <f>IF(FN_MC!Y344="","*",FN_MC!Y344)</f>
        <v>*</v>
      </c>
      <c r="C450" s="120" t="str">
        <f>IF(FN_MC!B344="","*",FN_MC!B344)</f>
        <v>*</v>
      </c>
      <c r="D450" s="120" t="str">
        <f>IF(FN_MC!D344="","*",FN_MC!D344)</f>
        <v>*</v>
      </c>
      <c r="E450" s="120" t="str">
        <f>IF(FN_MC!H344="","*",FN_MC!H344)</f>
        <v>*</v>
      </c>
      <c r="F450" s="136" t="str">
        <f>IF(FN_MC!M344="","*",FN_MC!M344)</f>
        <v>-</v>
      </c>
      <c r="G450" s="120" t="str">
        <f>IF(FN_MC!I344="","*",FN_MC!I344)</f>
        <v>*</v>
      </c>
      <c r="H450" s="120" t="str">
        <f>IF(FN_MC!AB344="","*",FN_MC!AB344)</f>
        <v>*</v>
      </c>
      <c r="I450" s="120" t="str">
        <f>IF(FN_MC!AC344="","*",FN_MC!AC344)</f>
        <v>*</v>
      </c>
      <c r="J450" s="121" t="str">
        <f>IF(FN_MC!AA344="","*",FN_MC!AA344)</f>
        <v>*</v>
      </c>
      <c r="K450" s="133" t="str">
        <f>IF(FN_MC!AD344="","*",FN_MC!AD344)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1677</v>
      </c>
      <c r="D5" s="394"/>
      <c r="E5" s="394"/>
      <c r="F5" s="394"/>
      <c r="G5" s="394"/>
      <c r="H5" s="394"/>
      <c r="I5" s="394"/>
      <c r="J5" s="395"/>
      <c r="K5" s="396" t="s">
        <v>1678</v>
      </c>
      <c r="L5" s="397"/>
      <c r="M5" s="397"/>
      <c r="N5" s="397"/>
      <c r="O5" s="398" t="s">
        <v>1679</v>
      </c>
      <c r="P5" s="399"/>
      <c r="Q5" s="400"/>
    </row>
    <row r="6" spans="1:17" s="93" customFormat="1" ht="15.75" customHeight="1">
      <c r="A6" s="87" t="s">
        <v>1647</v>
      </c>
      <c r="B6" s="94" t="s">
        <v>1646</v>
      </c>
      <c r="C6" s="95" t="s">
        <v>1177</v>
      </c>
      <c r="D6" s="96" t="s">
        <v>1178</v>
      </c>
      <c r="E6" s="95" t="s">
        <v>1680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1681</v>
      </c>
      <c r="M6" s="138" t="s">
        <v>30</v>
      </c>
      <c r="N6" s="139" t="s">
        <v>1172</v>
      </c>
      <c r="O6" s="241" t="s">
        <v>1215</v>
      </c>
      <c r="P6" s="152"/>
      <c r="Q6" s="188" t="s">
        <v>1682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0</v>
      </c>
      <c r="P347" s="90"/>
      <c r="Q347" s="144" t="str">
        <f>IF($A$2=1,IF(FN_MC!BJ248="","*",FN_MC!BJ248),IF(FN_MC!BK248="","*",FN_MC!BK248))</f>
        <v>Previsão de MC1 as 00:30h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1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>
        <f>IF(FN_MC!B284="","*",FN_MC!B284)</f>
        <v>46041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Contrato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532.79999999999995</v>
      </c>
      <c r="I376" s="131">
        <f>IF(FN_MC!O287="","*",FN_MC!O287)</f>
        <v>0.41666666666666669</v>
      </c>
      <c r="J376" s="131">
        <f>IF(FN_MC!P287="","*",FN_MC!P287)</f>
        <v>0.125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532.79999999999995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 t="str">
        <f>IF(FN_MC!B288="","*",FN_MC!B288)</f>
        <v>*</v>
      </c>
      <c r="B377" s="98" t="str">
        <f>IF(FN_MC!X288="","*",FN_MC!X288)</f>
        <v>*</v>
      </c>
      <c r="C377" s="99" t="str">
        <f>IF(FN_MC!S288="","*",FN_MC!S288)</f>
        <v>-</v>
      </c>
      <c r="D377" s="99" t="str">
        <f>IF(FN_MC!T288="","*",FN_MC!T288)</f>
        <v>-</v>
      </c>
      <c r="E377" s="99" t="str">
        <f>IF(FN_MC!D288="","*",FN_MC!D288)</f>
        <v>*</v>
      </c>
      <c r="F377" s="99" t="str">
        <f>IF(FN_MC!H288="","*",FN_MC!H288)</f>
        <v>*</v>
      </c>
      <c r="G377" s="99" t="str">
        <f>IF(FN_MC!M288="","*",FN_MC!M288)</f>
        <v>-</v>
      </c>
      <c r="H377" s="149" t="str">
        <f>IF(FN_MC!K288="","*",FN_MC!K288)</f>
        <v>*</v>
      </c>
      <c r="I377" s="131" t="str">
        <f>IF(FN_MC!O288="","*",FN_MC!O288)</f>
        <v>*</v>
      </c>
      <c r="J377" s="131" t="str">
        <f>IF(FN_MC!P288="","*",FN_MC!P288)</f>
        <v>*</v>
      </c>
      <c r="K377" s="140" t="str">
        <f>IF(FN_MC!AK288="","*",FN_MC!AK288)</f>
        <v>-</v>
      </c>
      <c r="L377" s="140" t="str">
        <f>IF(FN_MC!AM288="","*",FN_MC!AM288)</f>
        <v>-</v>
      </c>
      <c r="M377" s="140" t="str">
        <f>IF(FN_MC!AP288="","*",FN_MC!AP288)</f>
        <v>-</v>
      </c>
      <c r="N377" s="140" t="str">
        <f>IF(FN_MC!AM288="","*",FN_MC!AM288)</f>
        <v>-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*</v>
      </c>
      <c r="C389" s="99" t="str">
        <f>IF(FN_MC!S301="","*",FN_MC!S301)</f>
        <v>-</v>
      </c>
      <c r="D389" s="99" t="str">
        <f>IF(FN_MC!T301="","*",FN_MC!T301)</f>
        <v>-</v>
      </c>
      <c r="E389" s="99" t="str">
        <f>IF(FN_MC!D301="","*",FN_MC!D301)</f>
        <v>*</v>
      </c>
      <c r="F389" s="99" t="str">
        <f>IF(FN_MC!H301="","*",FN_MC!H301)</f>
        <v>*</v>
      </c>
      <c r="G389" s="99" t="str">
        <f>IF(FN_MC!M301="","*",FN_MC!M301)</f>
        <v>-</v>
      </c>
      <c r="H389" s="149" t="str">
        <f>IF(FN_MC!K301="","*",FN_MC!K301)</f>
        <v>*</v>
      </c>
      <c r="I389" s="131" t="str">
        <f>IF(FN_MC!O301="","*",FN_MC!O301)</f>
        <v>*</v>
      </c>
      <c r="J389" s="131" t="str">
        <f>IF(FN_MC!P301="","*",FN_MC!P301)</f>
        <v>*</v>
      </c>
      <c r="K389" s="140" t="str">
        <f>IF(FN_MC!AK301="","*",FN_MC!AK301)</f>
        <v>-</v>
      </c>
      <c r="L389" s="140" t="str">
        <f>IF(FN_MC!AM301="","*",FN_MC!AM301)</f>
        <v>-</v>
      </c>
      <c r="M389" s="140" t="str">
        <f>IF(FN_MC!AP301="","*",FN_MC!AP301)</f>
        <v>-</v>
      </c>
      <c r="N389" s="140" t="str">
        <f>IF(FN_MC!AM301="","*",FN_MC!AM301)</f>
        <v>-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str">
        <f>IF($A$2=1,IF(FN_MC!BJ498="","*",FN_MC!BJ498),IF(FN_MC!BK498="","*",FN_MC!BK498))</f>
        <v>*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1682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2026-01-17T16:16:52Z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