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03" documentId="8_{B6337239-1A00-434D-AAD0-422EA1FEB5AE}" xr6:coauthVersionLast="47" xr6:coauthVersionMax="47" xr10:uidLastSave="{82EDD202-C6F9-4E69-AB39-B7BC58A8F9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<sst xmlns="http://schemas.openxmlformats.org/spreadsheetml/2006/main" count="9936" uniqueCount="2039">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</sst>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T377" activePane="bottomRight" state="frozen"/>
      <selection pane="bottomRight" activeCell="BK600" sqref="AT380:BK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>
        <v>0.86319444444444449</v>
      </c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0.16666666666666674</v>
      </c>
      <c r="AZ377" s="13"/>
      <c r="BA377" s="71">
        <v>1432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2</v>
      </c>
      <c r="BI377" s="16"/>
      <c r="BJ377" s="16" t="s">
        <v>1967</v>
      </c>
      <c r="BK377" s="16" t="s">
        <v>1968</v>
      </c>
      <c r="BL377" s="15"/>
      <c r="BM377" s="14" t="s">
        <v>985</v>
      </c>
      <c r="BN377" s="14" t="s">
        <v>1006</v>
      </c>
      <c r="BO377" s="165" t="s">
        <v>1113</v>
      </c>
      <c r="BP377" s="16"/>
      <c r="BQ377" s="12" t="str">
        <f>IF(AND(BR377&lt;1,BS377&lt;1),"Produção e Intervalo",IF(BR377&lt;1,"Intervalo",IF(BS377&lt;1,"Produção","Aderente")))</f>
        <v>Produção</v>
      </c>
      <c r="BR377" s="18">
        <f>IF(OR(B377="",F377=""),"*",AY377/P377)</f>
        <v>1.0000000000000004</v>
      </c>
      <c r="BS377" s="18">
        <f>IF(OR(B377="",F377=""),"*",BA377/Q377)</f>
        <v>0.63928571428571423</v>
      </c>
      <c r="BT377" s="223" t="str">
        <f t="shared" si="14"/>
        <v>CCOCirculaçãoIntervaloContrato</v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700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0.53472222222222221</v>
      </c>
      <c r="AT379" s="240">
        <v>0.64236111111111116</v>
      </c>
      <c r="AU379" s="38">
        <v>0.71736111111111112</v>
      </c>
      <c r="AV379" s="38">
        <v>0.77847222222222223</v>
      </c>
      <c r="AW379" s="38"/>
      <c r="AX379" s="38"/>
      <c r="AY379" s="309">
        <f>IF(D379="","*",IFERROR(IF(ISODD(COUNT(AS379:AX379)),"ERRO",SUM((AT379-AS379),(AV379-AU379),(AX379-AW379))),"ERRO"))</f>
        <v>0.16875000000000007</v>
      </c>
      <c r="AZ379" s="13"/>
      <c r="BA379" s="71">
        <v>777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2</v>
      </c>
      <c r="BI379" s="16"/>
      <c r="BJ379" s="16" t="s">
        <v>1973</v>
      </c>
      <c r="BK379" s="16" t="s">
        <v>1974</v>
      </c>
      <c r="BL379" s="15"/>
      <c r="BM379" s="14" t="s">
        <v>990</v>
      </c>
      <c r="BN379" s="14" t="s">
        <v>990</v>
      </c>
      <c r="BO379" s="165" t="s">
        <v>990</v>
      </c>
      <c r="BP379" s="16" t="s">
        <v>608</v>
      </c>
      <c r="BQ379" s="12" t="str">
        <f>IF(AND(BR379&lt;1,BS379&lt;1),"Produção e Intervalo",IF(BR379&lt;1,"Intervalo",IF(BS379&lt;1,"Produção","Aderente")))</f>
        <v>Aderente</v>
      </c>
      <c r="BR379" s="18">
        <f>IF(OR(B379="",F379=""),"*",AY379/P379)</f>
        <v>2.0250000000000008</v>
      </c>
      <c r="BS379" s="18">
        <f>IF(OR(B379="",F379=""),"*",BA379/Q379)</f>
        <v>1.1100000000000001</v>
      </c>
      <c r="BT379" s="223" t="str">
        <f t="shared" si="14"/>
        <v>OKOK</v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>
        <v>1</v>
      </c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2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>
        <f>IF(OR(B388="",F388=""),"*",AY388/P388)</f>
        <v>1</v>
      </c>
      <c r="BS388" s="18">
        <f>IF(OR(B388="",F388=""),"*",BA388/Q388)</f>
        <v>1</v>
      </c>
      <c r="BT388" s="223" t="str">
        <f t="shared" si="14"/>
        <v/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10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2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46022</v>
      </c>
      <c r="W2" s="103">
        <f ca="1">V2-1</f>
        <v>46021</v>
      </c>
      <c r="X2" s="103">
        <f ca="1">W2-1</f>
        <v>46020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128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1432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700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128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777</v>
      </c>
      <c r="W23" s="112">
        <f ca="1">_xlfn.XLOOKUP(G23&amp;$W$2,BS_CONTROLE[CHAVE],BS_CONTROLE[Quantidade_11],"-")</f>
        <v>63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1432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130</v>
      </c>
      <c r="X31" s="112">
        <f ca="1">_xlfn.XLOOKUP(G31&amp;$X$2,BS_CONTROLE[CHAVE],BS_CONTROLE[Quantidade_11],"-")</f>
        <v>110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128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777</v>
      </c>
      <c r="W38" s="112">
        <f ca="1">_xlfn.XLOOKUP(G38&amp;$W$2,BS_CONTROLE[CHAVE],BS_CONTROLE[Quantidade_11],"-")</f>
        <v>63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1432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130</v>
      </c>
      <c r="X45" s="112">
        <f ca="1">_xlfn.XLOOKUP(G45&amp;$X$2,BS_CONTROLE[CHAVE],BS_CONTROLE[Quantidade_11],"-")</f>
        <v>110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777</v>
      </c>
      <c r="W49" s="112">
        <f ca="1">_xlfn.XLOOKUP(G49&amp;$W$2,BS_CONTROLE[CHAVE],BS_CONTROLE[Quantidade_11],"-")</f>
        <v>63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1432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700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777</v>
      </c>
      <c r="W63" s="112">
        <f ca="1">_xlfn.XLOOKUP(G63&amp;$W$2,BS_CONTROLE[CHAVE],BS_CONTROLE[Quantidade_11],"-")</f>
        <v>63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1432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700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1432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700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1432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700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777</v>
      </c>
      <c r="W93" s="112">
        <f ca="1">_xlfn.XLOOKUP(G93&amp;$W$2,BS_CONTROLE[CHAVE],BS_CONTROLE[Quantidade_11],"-")</f>
        <v>63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1432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128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700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128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777</v>
      </c>
      <c r="W109" s="112">
        <f ca="1">_xlfn.XLOOKUP(G109&amp;$W$2,BS_CONTROLE[CHAVE],BS_CONTROLE[Quantidade_11],"-")</f>
        <v>63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1432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700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34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128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777</v>
      </c>
      <c r="W125" s="112">
        <f ca="1">_xlfn.XLOOKUP(G125&amp;$W$2,BS_CONTROLE[CHAVE],BS_CONTROLE[Quantidade_11],"-")</f>
        <v>63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1432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700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128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777</v>
      </c>
      <c r="W137" s="112">
        <f ca="1">_xlfn.XLOOKUP(G137&amp;$W$2,BS_CONTROLE[CHAVE],BS_CONTROLE[Quantidade_11],"-")</f>
        <v>63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1432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700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777</v>
      </c>
      <c r="W150" s="112">
        <f ca="1">_xlfn.XLOOKUP(G150&amp;$W$2,BS_CONTROLE[CHAVE],BS_CONTROLE[Quantidade_11],"-")</f>
        <v>63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1432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700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10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1432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700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1432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700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130</v>
      </c>
      <c r="X172" s="112">
        <f ca="1">_xlfn.XLOOKUP(G172&amp;$X$2,BS_CONTROLE[CHAVE],BS_CONTROLE[Quantidade_11],"-")</f>
        <v>110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777</v>
      </c>
      <c r="W174" s="112">
        <f ca="1">_xlfn.XLOOKUP(G174&amp;$W$2,BS_CONTROLE[CHAVE],BS_CONTROLE[Quantidade_11],"-")</f>
        <v>63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1432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128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10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130</v>
      </c>
      <c r="X186" s="112">
        <f ca="1">_xlfn.XLOOKUP(G186&amp;$X$2,BS_CONTROLE[CHAVE],BS_CONTROLE[Quantidade_11],"-")</f>
        <v>110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128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777</v>
      </c>
      <c r="W192" s="112">
        <f ca="1">_xlfn.XLOOKUP(G192&amp;$W$2,BS_CONTROLE[CHAVE],BS_CONTROLE[Quantidade_11],"-")</f>
        <v>63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1432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700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130</v>
      </c>
      <c r="X206" s="112">
        <f ca="1">_xlfn.XLOOKUP(G206&amp;$X$2,BS_CONTROLE[CHAVE],BS_CONTROLE[Quantidade_11],"-")</f>
        <v>110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777</v>
      </c>
      <c r="W208" s="112">
        <f ca="1">_xlfn.XLOOKUP(G208&amp;$W$2,BS_CONTROLE[CHAVE],BS_CONTROLE[Quantidade_11],"-")</f>
        <v>63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1432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777</v>
      </c>
      <c r="W222" s="112">
        <f ca="1">_xlfn.XLOOKUP(G222&amp;$W$2,BS_CONTROLE[CHAVE],BS_CONTROLE[Quantidade_11],"-")</f>
        <v>63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1432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700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1432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700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10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700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1432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777</v>
      </c>
      <c r="W258" s="112">
        <f ca="1">_xlfn.XLOOKUP(G258&amp;$W$2,BS_CONTROLE[CHAVE],BS_CONTROLE[Quantidade_11],"-")</f>
        <v>63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700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130</v>
      </c>
      <c r="X266" s="112">
        <f ca="1">_xlfn.XLOOKUP(G266&amp;$X$2,BS_CONTROLE[CHAVE],BS_CONTROLE[Quantidade_11],"-")</f>
        <v>110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1432</v>
      </c>
      <c r="W268" s="112">
        <f ca="1">_xlfn.XLOOKUP(G268&amp;$W$2,BS_CONTROLE[CHAVE],BS_CONTROLE[Quantidade_11],"-")</f>
        <v>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777</v>
      </c>
      <c r="W270" s="112">
        <f ca="1">_xlfn.XLOOKUP(G270&amp;$W$2,BS_CONTROLE[CHAVE],BS_CONTROLE[Quantidade_11],"-")</f>
        <v>63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700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128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130</v>
      </c>
      <c r="X281" s="112">
        <f ca="1">_xlfn.XLOOKUP(G281&amp;$X$2,BS_CONTROLE[CHAVE],BS_CONTROLE[Quantidade_11],"-")</f>
        <v>110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777</v>
      </c>
      <c r="W283" s="112">
        <f ca="1">_xlfn.XLOOKUP(G283&amp;$W$2,BS_CONTROLE[CHAVE],BS_CONTROLE[Quantidade_11],"-")</f>
        <v>63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1432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700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777</v>
      </c>
      <c r="W307" s="112">
        <f ca="1">_xlfn.XLOOKUP(G307&amp;$W$2,BS_CONTROLE[CHAVE],BS_CONTROLE[Quantidade_11],"-")</f>
        <v>63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1432</v>
      </c>
      <c r="W308" s="112">
        <f ca="1">_xlfn.XLOOKUP(G308&amp;$W$2,BS_CONTROLE[CHAVE],BS_CONTROLE[Quantidade_11],"-")</f>
        <v>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0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700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1432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1432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130</v>
      </c>
      <c r="X332" s="112">
        <f ca="1">_xlfn.XLOOKUP(G332&amp;$X$2,BS_CONTROLE[CHAVE],BS_CONTROLE[Quantidade_11],"-")</f>
        <v>110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1432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1432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700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130</v>
      </c>
      <c r="X351" s="112">
        <f ca="1">_xlfn.XLOOKUP(G351&amp;$X$2,BS_CONTROLE[CHAVE],BS_CONTROLE[Quantidade_11],"-")</f>
        <v>110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1432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777</v>
      </c>
      <c r="W354" s="112">
        <f ca="1">_xlfn.XLOOKUP(G354&amp;$W$2,BS_CONTROLE[CHAVE],BS_CONTROLE[Quantidade_11],"-")</f>
        <v>63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>
        <f ca="1">_xlfn.XLOOKUP(G355&amp;$V$2,BS_CONTROLE[CHAVE],BS_CONTROLE[Quantidade_11],"-")</f>
        <v>0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128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700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130</v>
      </c>
      <c r="X360" s="112">
        <f ca="1">_xlfn.XLOOKUP(G360&amp;$X$2,BS_CONTROLE[CHAVE],BS_CONTROLE[Quantidade_11],"-")</f>
        <v>110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1432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777</v>
      </c>
      <c r="W363" s="112">
        <f ca="1">_xlfn.XLOOKUP(G363&amp;$W$2,BS_CONTROLE[CHAVE],BS_CONTROLE[Quantidade_11],"-")</f>
        <v>63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128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34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3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700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>
        <f ca="1">_xlfn.XLOOKUP(G369&amp;$W$2,BS_CONTROLE[CHAVE],BS_CONTROLE[Quantidade_11],"-")</f>
        <v>1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1432</v>
      </c>
      <c r="W375" s="112">
        <f ca="1">_xlfn.XLOOKUP(G375&amp;$W$2,BS_CONTROLE[CHAVE],BS_CONTROLE[Quantidade_11],"-")</f>
        <v>0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700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777</v>
      </c>
      <c r="W377" s="112">
        <f ca="1">_xlfn.XLOOKUP(G377&amp;$W$2,BS_CONTROLE[CHAVE],BS_CONTROLE[Quantidade_11],"-")</f>
        <v>63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700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3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>
        <f ca="1">_xlfn.XLOOKUP(G386&amp;$W$2,BS_CONTROLE[CHAVE],BS_CONTROLE[Quantidade_11],"-")</f>
        <v>1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10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>
        <f ca="1">_xlfn.XLOOKUP(G387&amp;$V$2,BS_CONTROLE[CHAVE],BS_CONTROLE[Quantidade_11],"-")</f>
        <v>10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2026-01-01T08:59:50Z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