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246" documentId="120_S{4F5750E5-6FE7-58E6-9AFF-44783FD1E583}" xr6:coauthVersionLast="47" xr6:coauthVersionMax="47" xr10:uidLastSave="{15BE9AAA-E10F-4643-AF0E-0C237E67771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8" i="1" l="1" a="1"/>
  <c r="N678" i="1" s="1"/>
  <c r="M678" i="1" a="1"/>
  <c r="M678" i="1" s="1"/>
  <c r="N677" i="1" a="1"/>
  <c r="N677" i="1" s="1"/>
  <c r="M677" i="1" a="1"/>
  <c r="M677" i="1" s="1"/>
  <c r="N674" i="1" a="1"/>
  <c r="N674" i="1" s="1"/>
  <c r="M674" i="1" a="1"/>
  <c r="M674" i="1" s="1"/>
  <c r="N673" i="1" a="1"/>
  <c r="N673" i="1" s="1"/>
  <c r="M673" i="1" a="1"/>
  <c r="M673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8" i="1" a="1"/>
  <c r="M668" i="1" s="1"/>
  <c r="N668" i="1" a="1"/>
  <c r="N668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8" i="1"/>
  <c r="BT668" i="1"/>
  <c r="BR669" i="1"/>
  <c r="BS669" i="1"/>
  <c r="BT669" i="1"/>
  <c r="BR670" i="1"/>
  <c r="BS670" i="1"/>
  <c r="BT670" i="1"/>
  <c r="BS671" i="1"/>
  <c r="BT671" i="1"/>
  <c r="BR672" i="1"/>
  <c r="BS672" i="1"/>
  <c r="BT672" i="1"/>
  <c r="BS673" i="1"/>
  <c r="BT673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 s="1"/>
  <c r="T795" i="1" a="1"/>
  <c r="T795" i="1" s="1"/>
  <c r="D778" i="11" s="1"/>
  <c r="S795" i="1" a="1"/>
  <c r="S795" i="1"/>
  <c r="N795" i="1" a="1"/>
  <c r="N795" i="1" s="1"/>
  <c r="AN795" i="1" s="1"/>
  <c r="M795" i="1" a="1"/>
  <c r="M795" i="1" s="1"/>
  <c r="G778" i="1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S793" i="1" a="1"/>
  <c r="S793" i="1"/>
  <c r="N793" i="1" a="1"/>
  <c r="N793" i="1" s="1"/>
  <c r="AN793" i="1" s="1"/>
  <c r="M793" i="1" a="1"/>
  <c r="M793" i="1" s="1"/>
  <c r="BD792" i="1" a="1"/>
  <c r="BD792" i="1"/>
  <c r="BC792" i="1" a="1"/>
  <c r="BC792" i="1" s="1"/>
  <c r="T792" i="1" a="1"/>
  <c r="T792" i="1" s="1"/>
  <c r="D775" i="11" s="1"/>
  <c r="S792" i="1" a="1"/>
  <c r="S792" i="1"/>
  <c r="N792" i="1" a="1"/>
  <c r="N792" i="1" s="1"/>
  <c r="AN792" i="1" s="1"/>
  <c r="M792" i="1" a="1"/>
  <c r="M792" i="1" s="1"/>
  <c r="G775" i="1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S790" i="1" a="1"/>
  <c r="S790" i="1"/>
  <c r="N790" i="1" a="1"/>
  <c r="N790" i="1" s="1"/>
  <c r="AN790" i="1" s="1"/>
  <c r="M790" i="1" a="1"/>
  <c r="M790" i="1" s="1"/>
  <c r="BD789" i="1" a="1"/>
  <c r="BD789" i="1"/>
  <c r="BC789" i="1" a="1"/>
  <c r="BC789" i="1" s="1"/>
  <c r="T789" i="1" a="1"/>
  <c r="T789" i="1" s="1"/>
  <c r="D772" i="11" s="1"/>
  <c r="S789" i="1" a="1"/>
  <c r="S789" i="1"/>
  <c r="N789" i="1" a="1"/>
  <c r="N789" i="1" s="1"/>
  <c r="AN789" i="1" s="1"/>
  <c r="M789" i="1" a="1"/>
  <c r="M789" i="1" s="1"/>
  <c r="G772" i="1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S787" i="1" a="1"/>
  <c r="S787" i="1"/>
  <c r="N787" i="1" a="1"/>
  <c r="N787" i="1" s="1"/>
  <c r="AN787" i="1" s="1"/>
  <c r="M787" i="1" a="1"/>
  <c r="M787" i="1" s="1"/>
  <c r="BD786" i="1" a="1"/>
  <c r="BD786" i="1"/>
  <c r="BC786" i="1" a="1"/>
  <c r="BC786" i="1" s="1"/>
  <c r="T786" i="1" a="1"/>
  <c r="T786" i="1" s="1"/>
  <c r="D769" i="11" s="1"/>
  <c r="S786" i="1" a="1"/>
  <c r="S786" i="1"/>
  <c r="N786" i="1" a="1"/>
  <c r="N786" i="1" s="1"/>
  <c r="AN786" i="1" s="1"/>
  <c r="M786" i="1" a="1"/>
  <c r="M786" i="1" s="1"/>
  <c r="G769" i="1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S784" i="1" a="1"/>
  <c r="S784" i="1"/>
  <c r="N784" i="1" a="1"/>
  <c r="N784" i="1" s="1"/>
  <c r="AN784" i="1" s="1"/>
  <c r="M784" i="1" a="1"/>
  <c r="M784" i="1" s="1"/>
  <c r="BD783" i="1" a="1"/>
  <c r="BD783" i="1"/>
  <c r="BC783" i="1" a="1"/>
  <c r="BC783" i="1" s="1"/>
  <c r="T783" i="1" a="1"/>
  <c r="T783" i="1" s="1"/>
  <c r="D766" i="11" s="1"/>
  <c r="S783" i="1" a="1"/>
  <c r="S783" i="1"/>
  <c r="N783" i="1" a="1"/>
  <c r="N783" i="1" s="1"/>
  <c r="AN783" i="1" s="1"/>
  <c r="M783" i="1" a="1"/>
  <c r="M783" i="1" s="1"/>
  <c r="G766" i="1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S781" i="1" a="1"/>
  <c r="S781" i="1"/>
  <c r="N781" i="1" a="1"/>
  <c r="N781" i="1" s="1"/>
  <c r="AN781" i="1" s="1"/>
  <c r="M781" i="1" a="1"/>
  <c r="M781" i="1" s="1"/>
  <c r="BD780" i="1" a="1"/>
  <c r="BD780" i="1"/>
  <c r="BC780" i="1" a="1"/>
  <c r="BC780" i="1" s="1"/>
  <c r="T780" i="1" a="1"/>
  <c r="T780" i="1" s="1"/>
  <c r="D763" i="11" s="1"/>
  <c r="S780" i="1" a="1"/>
  <c r="S780" i="1"/>
  <c r="N780" i="1" a="1"/>
  <c r="N780" i="1" s="1"/>
  <c r="AN780" i="1" s="1"/>
  <c r="M780" i="1" a="1"/>
  <c r="M780" i="1" s="1"/>
  <c r="G763" i="1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S778" i="1" a="1"/>
  <c r="S778" i="1"/>
  <c r="N778" i="1" a="1"/>
  <c r="N778" i="1" s="1"/>
  <c r="AN778" i="1" s="1"/>
  <c r="M778" i="1" a="1"/>
  <c r="M778" i="1" s="1"/>
  <c r="BD777" i="1" a="1"/>
  <c r="BD777" i="1"/>
  <c r="BC777" i="1" a="1"/>
  <c r="BC777" i="1" s="1"/>
  <c r="T777" i="1" a="1"/>
  <c r="T777" i="1" s="1"/>
  <c r="D760" i="11" s="1"/>
  <c r="S777" i="1" a="1"/>
  <c r="S777" i="1"/>
  <c r="N777" i="1" a="1"/>
  <c r="N777" i="1" s="1"/>
  <c r="AN777" i="1" s="1"/>
  <c r="M777" i="1" a="1"/>
  <c r="M777" i="1" s="1"/>
  <c r="G760" i="11" s="1"/>
  <c r="BD776" i="1" a="1"/>
  <c r="BD776" i="1"/>
  <c r="BC776" i="1" a="1"/>
  <c r="BC776" i="1" s="1"/>
  <c r="T776" i="1" a="1"/>
  <c r="T776" i="1" s="1"/>
  <c r="S776" i="1" a="1"/>
  <c r="S776" i="1"/>
  <c r="N776" i="1" a="1"/>
  <c r="N776" i="1" s="1"/>
  <c r="AN776" i="1" s="1"/>
  <c r="M776" i="1" a="1"/>
  <c r="M776" i="1" s="1"/>
  <c r="BD775" i="1" a="1"/>
  <c r="BD775" i="1"/>
  <c r="BC775" i="1" a="1"/>
  <c r="BC775" i="1" s="1"/>
  <c r="T775" i="1" a="1"/>
  <c r="T775" i="1" s="1"/>
  <c r="D758" i="11" s="1"/>
  <c r="S775" i="1" a="1"/>
  <c r="S775" i="1"/>
  <c r="N775" i="1" a="1"/>
  <c r="N775" i="1" s="1"/>
  <c r="M775" i="1" a="1"/>
  <c r="M775" i="1" s="1"/>
  <c r="BD774" i="1" a="1"/>
  <c r="BD774" i="1" s="1"/>
  <c r="BC774" i="1" a="1"/>
  <c r="BC774" i="1" s="1"/>
  <c r="T774" i="1" a="1"/>
  <c r="T774" i="1" s="1"/>
  <c r="S774" i="1" a="1"/>
  <c r="S774" i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 s="1"/>
  <c r="N773" i="1" a="1"/>
  <c r="N773" i="1" s="1"/>
  <c r="M773" i="1" a="1"/>
  <c r="M773" i="1" s="1"/>
  <c r="BD772" i="1" a="1"/>
  <c r="BD772" i="1"/>
  <c r="BC772" i="1" a="1"/>
  <c r="BC772" i="1" s="1"/>
  <c r="T772" i="1" a="1"/>
  <c r="T772" i="1" s="1"/>
  <c r="S772" i="1" a="1"/>
  <c r="S772" i="1"/>
  <c r="N772" i="1" a="1"/>
  <c r="N772" i="1" s="1"/>
  <c r="M772" i="1" a="1"/>
  <c r="M772" i="1"/>
  <c r="BD771" i="1" a="1"/>
  <c r="BD771" i="1" s="1"/>
  <c r="BC771" i="1" a="1"/>
  <c r="BC771" i="1" s="1"/>
  <c r="T771" i="1" a="1"/>
  <c r="T771" i="1" s="1"/>
  <c r="S771" i="1" a="1"/>
  <c r="S771" i="1" s="1"/>
  <c r="N771" i="1" a="1"/>
  <c r="N771" i="1" s="1"/>
  <c r="M771" i="1" a="1"/>
  <c r="M771" i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/>
  <c r="S769" i="1" a="1"/>
  <c r="S769" i="1" s="1"/>
  <c r="N769" i="1" a="1"/>
  <c r="N769" i="1" s="1"/>
  <c r="M769" i="1" a="1"/>
  <c r="M769" i="1" s="1"/>
  <c r="BD768" i="1" a="1"/>
  <c r="BD768" i="1" s="1"/>
  <c r="BC768" i="1" a="1"/>
  <c r="BC768" i="1" s="1"/>
  <c r="T768" i="1" a="1"/>
  <c r="T768" i="1" s="1"/>
  <c r="S768" i="1" a="1"/>
  <c r="S768" i="1" s="1"/>
  <c r="N768" i="1" a="1"/>
  <c r="N768" i="1" s="1"/>
  <c r="M768" i="1" a="1"/>
  <c r="M768" i="1"/>
  <c r="BD767" i="1" a="1"/>
  <c r="BD767" i="1" s="1"/>
  <c r="BC767" i="1" a="1"/>
  <c r="BC767" i="1" s="1"/>
  <c r="T767" i="1" a="1"/>
  <c r="T767" i="1" s="1"/>
  <c r="S767" i="1" a="1"/>
  <c r="S767" i="1" s="1"/>
  <c r="C750" i="11" s="1"/>
  <c r="N767" i="1" a="1"/>
  <c r="N767" i="1" s="1"/>
  <c r="M767" i="1" a="1"/>
  <c r="M767" i="1" s="1"/>
  <c r="BD766" i="1" a="1"/>
  <c r="BD766" i="1"/>
  <c r="BC766" i="1" a="1"/>
  <c r="BC766" i="1" s="1"/>
  <c r="T766" i="1" a="1"/>
  <c r="T766" i="1" s="1"/>
  <c r="S766" i="1" a="1"/>
  <c r="S766" i="1" s="1"/>
  <c r="C749" i="11" s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/>
  <c r="N765" i="1" a="1"/>
  <c r="N765" i="1" s="1"/>
  <c r="M765" i="1" a="1"/>
  <c r="M765" i="1" s="1"/>
  <c r="BD764" i="1" a="1"/>
  <c r="BD764" i="1" s="1"/>
  <c r="BC764" i="1" a="1"/>
  <c r="BC764" i="1" s="1"/>
  <c r="T764" i="1" a="1"/>
  <c r="T764" i="1" s="1"/>
  <c r="S764" i="1" a="1"/>
  <c r="S764" i="1" s="1"/>
  <c r="C747" i="11" s="1"/>
  <c r="N764" i="1" a="1"/>
  <c r="N764" i="1" s="1"/>
  <c r="M764" i="1" a="1"/>
  <c r="M764" i="1" s="1"/>
  <c r="BD763" i="1" a="1"/>
  <c r="BD763" i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C744" i="11" s="1"/>
  <c r="N761" i="1" a="1"/>
  <c r="N761" i="1" s="1"/>
  <c r="M761" i="1" a="1"/>
  <c r="M761" i="1" s="1"/>
  <c r="BD760" i="1" a="1"/>
  <c r="BD760" i="1" s="1"/>
  <c r="BC760" i="1" a="1"/>
  <c r="BC760" i="1" s="1"/>
  <c r="T760" i="1" a="1"/>
  <c r="T760" i="1" s="1"/>
  <c r="S760" i="1" a="1"/>
  <c r="S760" i="1" s="1"/>
  <c r="N760" i="1" a="1"/>
  <c r="N760" i="1" s="1"/>
  <c r="M760" i="1" a="1"/>
  <c r="M760" i="1" s="1"/>
  <c r="K739" i="12" s="1"/>
  <c r="BD759" i="1" a="1"/>
  <c r="BD759" i="1" s="1"/>
  <c r="BC759" i="1" a="1"/>
  <c r="BC759" i="1" s="1"/>
  <c r="T759" i="1" a="1"/>
  <c r="T759" i="1" s="1"/>
  <c r="S759" i="1" a="1"/>
  <c r="S759" i="1"/>
  <c r="N759" i="1" a="1"/>
  <c r="N759" i="1" s="1"/>
  <c r="M759" i="1" a="1"/>
  <c r="M759" i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 s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/>
  <c r="BC756" i="1" a="1"/>
  <c r="BC756" i="1" s="1"/>
  <c r="T756" i="1" a="1"/>
  <c r="T756" i="1" s="1"/>
  <c r="S756" i="1" a="1"/>
  <c r="S756" i="1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D734" i="12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N753" i="1" a="1"/>
  <c r="N753" i="1" s="1"/>
  <c r="M753" i="1" a="1"/>
  <c r="M753" i="1" s="1"/>
  <c r="BD752" i="1" a="1"/>
  <c r="BD752" i="1" s="1"/>
  <c r="BC752" i="1" a="1"/>
  <c r="BC752" i="1" s="1"/>
  <c r="T752" i="1" a="1"/>
  <c r="T752" i="1" s="1"/>
  <c r="S752" i="1" a="1"/>
  <c r="S752" i="1" s="1"/>
  <c r="C735" i="11" s="1"/>
  <c r="N752" i="1" a="1"/>
  <c r="N752" i="1" s="1"/>
  <c r="M752" i="1" a="1"/>
  <c r="M752" i="1" s="1"/>
  <c r="G735" i="1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S749" i="1" a="1"/>
  <c r="S749" i="1" s="1"/>
  <c r="N749" i="1" a="1"/>
  <c r="N749" i="1" s="1"/>
  <c r="M749" i="1" a="1"/>
  <c r="M749" i="1" s="1"/>
  <c r="BD748" i="1" a="1"/>
  <c r="BD748" i="1" s="1"/>
  <c r="BC748" i="1" a="1"/>
  <c r="BC748" i="1" s="1"/>
  <c r="T748" i="1" a="1"/>
  <c r="T748" i="1" s="1"/>
  <c r="E727" i="12" s="1"/>
  <c r="S748" i="1" a="1"/>
  <c r="S748" i="1" s="1"/>
  <c r="N748" i="1" a="1"/>
  <c r="N748" i="1" s="1"/>
  <c r="M748" i="1" a="1"/>
  <c r="M748" i="1" s="1"/>
  <c r="K727" i="12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/>
  <c r="S745" i="1" a="1"/>
  <c r="S745" i="1" s="1"/>
  <c r="C728" i="11" s="1"/>
  <c r="N745" i="1" a="1"/>
  <c r="N745" i="1" s="1"/>
  <c r="AN745" i="1" s="1"/>
  <c r="M745" i="1" a="1"/>
  <c r="M745" i="1" s="1"/>
  <c r="G728" i="11" s="1"/>
  <c r="BD744" i="1" a="1"/>
  <c r="BD744" i="1" s="1"/>
  <c r="BC744" i="1" a="1"/>
  <c r="BC744" i="1" s="1"/>
  <c r="T744" i="1" a="1"/>
  <c r="T744" i="1" s="1"/>
  <c r="D727" i="11" s="1"/>
  <c r="S744" i="1" a="1"/>
  <c r="S744" i="1" s="1"/>
  <c r="C727" i="11" s="1"/>
  <c r="N744" i="1" a="1"/>
  <c r="N744" i="1" s="1"/>
  <c r="AN744" i="1" s="1"/>
  <c r="M744" i="1" a="1"/>
  <c r="M744" i="1" s="1"/>
  <c r="G727" i="11" s="1"/>
  <c r="BD743" i="1" a="1"/>
  <c r="BD743" i="1" s="1"/>
  <c r="BC743" i="1" a="1"/>
  <c r="BC743" i="1" s="1"/>
  <c r="T743" i="1" a="1"/>
  <c r="T743" i="1" s="1"/>
  <c r="D726" i="11" s="1"/>
  <c r="S743" i="1" a="1"/>
  <c r="S743" i="1" s="1"/>
  <c r="C726" i="11" s="1"/>
  <c r="N743" i="1" a="1"/>
  <c r="N743" i="1" s="1"/>
  <c r="AN743" i="1" s="1"/>
  <c r="M743" i="1" a="1"/>
  <c r="M743" i="1" s="1"/>
  <c r="G726" i="11" s="1"/>
  <c r="BD742" i="1" a="1"/>
  <c r="BD742" i="1" s="1"/>
  <c r="BC742" i="1" a="1"/>
  <c r="BC742" i="1" s="1"/>
  <c r="T742" i="1" a="1"/>
  <c r="T742" i="1" s="1"/>
  <c r="D725" i="11" s="1"/>
  <c r="S742" i="1" a="1"/>
  <c r="S742" i="1" s="1"/>
  <c r="C725" i="11" s="1"/>
  <c r="N742" i="1" a="1"/>
  <c r="N742" i="1" s="1"/>
  <c r="AN742" i="1" s="1"/>
  <c r="M742" i="1" a="1"/>
  <c r="M742" i="1" s="1"/>
  <c r="BD741" i="1" a="1"/>
  <c r="BD741" i="1" s="1"/>
  <c r="BC741" i="1" a="1"/>
  <c r="BC741" i="1" s="1"/>
  <c r="T741" i="1" a="1"/>
  <c r="T741" i="1" s="1"/>
  <c r="D724" i="11" s="1"/>
  <c r="S741" i="1" a="1"/>
  <c r="S741" i="1" s="1"/>
  <c r="C724" i="11" s="1"/>
  <c r="N741" i="1" a="1"/>
  <c r="N741" i="1" s="1"/>
  <c r="AN741" i="1" s="1"/>
  <c r="M741" i="1" a="1"/>
  <c r="M741" i="1" s="1"/>
  <c r="G724" i="1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 s="1"/>
  <c r="G723" i="11" s="1"/>
  <c r="BD739" i="1" a="1"/>
  <c r="BD739" i="1" s="1"/>
  <c r="BC739" i="1" a="1"/>
  <c r="BC739" i="1" s="1"/>
  <c r="T739" i="1" a="1"/>
  <c r="T739" i="1" s="1"/>
  <c r="D722" i="11" s="1"/>
  <c r="S739" i="1" a="1"/>
  <c r="S739" i="1" s="1"/>
  <c r="C722" i="11" s="1"/>
  <c r="N739" i="1" a="1"/>
  <c r="N739" i="1" s="1"/>
  <c r="AN739" i="1" s="1"/>
  <c r="M739" i="1" a="1"/>
  <c r="M739" i="1" s="1"/>
  <c r="G722" i="11" s="1"/>
  <c r="BD738" i="1" a="1"/>
  <c r="BD738" i="1" s="1"/>
  <c r="BC738" i="1" a="1"/>
  <c r="BC738" i="1" s="1"/>
  <c r="T738" i="1" a="1"/>
  <c r="T738" i="1" s="1"/>
  <c r="D721" i="11" s="1"/>
  <c r="S738" i="1" a="1"/>
  <c r="S738" i="1" s="1"/>
  <c r="C721" i="11" s="1"/>
  <c r="N738" i="1" a="1"/>
  <c r="N738" i="1" s="1"/>
  <c r="AN738" i="1" s="1"/>
  <c r="M738" i="1" a="1"/>
  <c r="M738" i="1" s="1"/>
  <c r="G721" i="11" s="1"/>
  <c r="BD737" i="1" a="1"/>
  <c r="BD737" i="1" s="1"/>
  <c r="BC737" i="1" a="1"/>
  <c r="BC737" i="1" s="1"/>
  <c r="T737" i="1" a="1"/>
  <c r="T737" i="1" s="1"/>
  <c r="D720" i="11" s="1"/>
  <c r="S737" i="1" a="1"/>
  <c r="S737" i="1" s="1"/>
  <c r="C720" i="11" s="1"/>
  <c r="N737" i="1" a="1"/>
  <c r="N737" i="1" s="1"/>
  <c r="AN737" i="1" s="1"/>
  <c r="M737" i="1" a="1"/>
  <c r="M737" i="1" s="1"/>
  <c r="G720" i="11" s="1"/>
  <c r="BD736" i="1" a="1"/>
  <c r="BD736" i="1" s="1"/>
  <c r="BC736" i="1" a="1"/>
  <c r="BC736" i="1" s="1"/>
  <c r="T736" i="1" a="1"/>
  <c r="T736" i="1" s="1"/>
  <c r="D719" i="11" s="1"/>
  <c r="S736" i="1" a="1"/>
  <c r="S736" i="1" s="1"/>
  <c r="C719" i="11" s="1"/>
  <c r="N736" i="1" a="1"/>
  <c r="N736" i="1" s="1"/>
  <c r="AN736" i="1" s="1"/>
  <c r="M736" i="1" a="1"/>
  <c r="M736" i="1" s="1"/>
  <c r="G719" i="11" s="1"/>
  <c r="BD735" i="1" a="1"/>
  <c r="BD735" i="1" s="1"/>
  <c r="BC735" i="1" a="1"/>
  <c r="BC735" i="1" s="1"/>
  <c r="T735" i="1" a="1"/>
  <c r="T735" i="1" s="1"/>
  <c r="D718" i="11" s="1"/>
  <c r="S735" i="1" a="1"/>
  <c r="S735" i="1" s="1"/>
  <c r="C718" i="11" s="1"/>
  <c r="N735" i="1" a="1"/>
  <c r="N735" i="1" s="1"/>
  <c r="AN735" i="1" s="1"/>
  <c r="M735" i="1" a="1"/>
  <c r="M735" i="1" s="1"/>
  <c r="F733" i="13" s="1"/>
  <c r="BD734" i="1" a="1"/>
  <c r="BD734" i="1" s="1"/>
  <c r="BC734" i="1" a="1"/>
  <c r="BC734" i="1" s="1"/>
  <c r="T734" i="1" a="1"/>
  <c r="T734" i="1" s="1"/>
  <c r="D717" i="11" s="1"/>
  <c r="S734" i="1" a="1"/>
  <c r="S734" i="1" s="1"/>
  <c r="C717" i="11" s="1"/>
  <c r="N734" i="1" a="1"/>
  <c r="N734" i="1" s="1"/>
  <c r="AN734" i="1" s="1"/>
  <c r="M734" i="1" a="1"/>
  <c r="M734" i="1" s="1"/>
  <c r="F732" i="13" s="1"/>
  <c r="BD733" i="1" a="1"/>
  <c r="BD733" i="1" s="1"/>
  <c r="BC733" i="1" a="1"/>
  <c r="BC733" i="1" s="1"/>
  <c r="T733" i="1" a="1"/>
  <c r="T733" i="1" s="1"/>
  <c r="D716" i="11" s="1"/>
  <c r="S733" i="1" a="1"/>
  <c r="S733" i="1" s="1"/>
  <c r="C716" i="11" s="1"/>
  <c r="N733" i="1" a="1"/>
  <c r="N733" i="1" s="1"/>
  <c r="AN733" i="1" s="1"/>
  <c r="M733" i="1" a="1"/>
  <c r="M733" i="1" s="1"/>
  <c r="G716" i="11" s="1"/>
  <c r="BD732" i="1" a="1"/>
  <c r="BD732" i="1" s="1"/>
  <c r="BC732" i="1" a="1"/>
  <c r="BC732" i="1" s="1"/>
  <c r="T732" i="1" a="1"/>
  <c r="T732" i="1" s="1"/>
  <c r="D715" i="11" s="1"/>
  <c r="S732" i="1" a="1"/>
  <c r="S732" i="1" s="1"/>
  <c r="C715" i="11" s="1"/>
  <c r="N732" i="1" a="1"/>
  <c r="N732" i="1" s="1"/>
  <c r="AN732" i="1" s="1"/>
  <c r="M732" i="1" a="1"/>
  <c r="M732" i="1" s="1"/>
  <c r="G715" i="11" s="1"/>
  <c r="BD731" i="1" a="1"/>
  <c r="BD731" i="1" s="1"/>
  <c r="BC731" i="1" a="1"/>
  <c r="BC731" i="1" s="1"/>
  <c r="T731" i="1" a="1"/>
  <c r="T731" i="1" s="1"/>
  <c r="D714" i="11" s="1"/>
  <c r="S731" i="1" a="1"/>
  <c r="S731" i="1" s="1"/>
  <c r="C714" i="11" s="1"/>
  <c r="N731" i="1" a="1"/>
  <c r="N731" i="1" s="1"/>
  <c r="AN731" i="1" s="1"/>
  <c r="M731" i="1" a="1"/>
  <c r="M731" i="1" s="1"/>
  <c r="G714" i="11" s="1"/>
  <c r="BD730" i="1" a="1"/>
  <c r="BD730" i="1" s="1"/>
  <c r="BC730" i="1" a="1"/>
  <c r="BC730" i="1" s="1"/>
  <c r="T730" i="1" a="1"/>
  <c r="T730" i="1" s="1"/>
  <c r="S730" i="1" a="1"/>
  <c r="S730" i="1" s="1"/>
  <c r="C713" i="11" s="1"/>
  <c r="N730" i="1" a="1"/>
  <c r="N730" i="1" s="1"/>
  <c r="AN730" i="1" s="1"/>
  <c r="M730" i="1" a="1"/>
  <c r="M730" i="1" s="1"/>
  <c r="G713" i="11" s="1"/>
  <c r="BD729" i="1" a="1"/>
  <c r="BD729" i="1" s="1"/>
  <c r="BC729" i="1" a="1"/>
  <c r="BC729" i="1" s="1"/>
  <c r="T729" i="1" a="1"/>
  <c r="T729" i="1" s="1"/>
  <c r="D712" i="11" s="1"/>
  <c r="S729" i="1" a="1"/>
  <c r="S729" i="1" s="1"/>
  <c r="C712" i="11" s="1"/>
  <c r="N729" i="1" a="1"/>
  <c r="N729" i="1" s="1"/>
  <c r="AN729" i="1" s="1"/>
  <c r="M729" i="1" a="1"/>
  <c r="M729" i="1" s="1"/>
  <c r="G712" i="11" s="1"/>
  <c r="BD728" i="1" a="1"/>
  <c r="BD728" i="1" s="1"/>
  <c r="BC728" i="1" a="1"/>
  <c r="BC728" i="1" s="1"/>
  <c r="T728" i="1" a="1"/>
  <c r="T728" i="1" s="1"/>
  <c r="S728" i="1" a="1"/>
  <c r="S728" i="1" s="1"/>
  <c r="C711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10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 s="1"/>
  <c r="BC722" i="1" a="1"/>
  <c r="BC722" i="1" s="1"/>
  <c r="T722" i="1" a="1"/>
  <c r="T722" i="1" s="1"/>
  <c r="E721" i="12" s="1"/>
  <c r="S722" i="1" a="1"/>
  <c r="S722" i="1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 s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 s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 s="1"/>
  <c r="BC717" i="1" a="1"/>
  <c r="BC717" i="1" s="1"/>
  <c r="T717" i="1" a="1"/>
  <c r="T717" i="1" s="1"/>
  <c r="E716" i="12" s="1"/>
  <c r="S717" i="1" a="1"/>
  <c r="S717" i="1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 s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BD677" i="1" a="1"/>
  <c r="BD677" i="1" s="1"/>
  <c r="BC677" i="1" a="1"/>
  <c r="BC677" i="1" s="1"/>
  <c r="E676" i="12"/>
  <c r="F675" i="13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BD674" i="1" a="1"/>
  <c r="BD674" i="1" s="1"/>
  <c r="BC674" i="1" a="1"/>
  <c r="BC674" i="1" s="1"/>
  <c r="E673" i="12"/>
  <c r="F672" i="13"/>
  <c r="BD673" i="1" a="1"/>
  <c r="BD673" i="1" s="1"/>
  <c r="BC673" i="1" a="1"/>
  <c r="BC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8" i="1"/>
  <c r="G668" i="1"/>
  <c r="AI668" i="1"/>
  <c r="AJ668" i="1" s="1"/>
  <c r="AY668" i="1"/>
  <c r="BR668" i="1" s="1"/>
  <c r="BF668" i="1"/>
  <c r="A669" i="1"/>
  <c r="G669" i="1"/>
  <c r="AI669" i="1"/>
  <c r="AJ669" i="1" s="1"/>
  <c r="AY669" i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R671" i="1" s="1"/>
  <c r="BF671" i="1"/>
  <c r="A672" i="1"/>
  <c r="G672" i="1"/>
  <c r="AI672" i="1"/>
  <c r="AJ672" i="1" s="1"/>
  <c r="AY672" i="1"/>
  <c r="BF672" i="1"/>
  <c r="A673" i="1"/>
  <c r="G673" i="1"/>
  <c r="AI673" i="1"/>
  <c r="AJ673" i="1" s="1"/>
  <c r="AY673" i="1"/>
  <c r="BR673" i="1" s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F677" i="1"/>
  <c r="A678" i="1"/>
  <c r="G678" i="1"/>
  <c r="AI678" i="1"/>
  <c r="AJ678" i="1" s="1"/>
  <c r="AY678" i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D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51" i="11" l="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4" i="1"/>
  <c r="L743" i="12"/>
  <c r="D747" i="11"/>
  <c r="E743" i="12"/>
  <c r="K745" i="12"/>
  <c r="G749" i="11"/>
  <c r="AN767" i="1"/>
  <c r="L746" i="12"/>
  <c r="D750" i="11"/>
  <c r="E746" i="12"/>
  <c r="C751" i="11"/>
  <c r="D747" i="12"/>
  <c r="AN770" i="1"/>
  <c r="L749" i="12"/>
  <c r="C754" i="11"/>
  <c r="D750" i="12"/>
  <c r="AN773" i="1"/>
  <c r="L752" i="12"/>
  <c r="D756" i="11"/>
  <c r="E752" i="12"/>
  <c r="K754" i="12"/>
  <c r="G758" i="11"/>
  <c r="G745" i="11"/>
  <c r="K741" i="12"/>
  <c r="AN763" i="1"/>
  <c r="L742" i="12"/>
  <c r="E742" i="12"/>
  <c r="D746" i="11"/>
  <c r="K744" i="12"/>
  <c r="G748" i="11"/>
  <c r="AN766" i="1"/>
  <c r="L745" i="12"/>
  <c r="E745" i="12"/>
  <c r="D749" i="11"/>
  <c r="AN769" i="1"/>
  <c r="L748" i="12"/>
  <c r="D749" i="12"/>
  <c r="C753" i="11"/>
  <c r="AN772" i="1"/>
  <c r="L751" i="12"/>
  <c r="E751" i="12"/>
  <c r="D755" i="11"/>
  <c r="G757" i="11"/>
  <c r="K753" i="12"/>
  <c r="AN775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2" i="1"/>
  <c r="L741" i="12"/>
  <c r="E741" i="12"/>
  <c r="D745" i="11"/>
  <c r="G747" i="11"/>
  <c r="K743" i="12"/>
  <c r="AN765" i="1"/>
  <c r="L744" i="12"/>
  <c r="D748" i="11"/>
  <c r="E744" i="12"/>
  <c r="G750" i="11"/>
  <c r="K746" i="12"/>
  <c r="AN768" i="1"/>
  <c r="L747" i="12"/>
  <c r="C752" i="11"/>
  <c r="D748" i="12"/>
  <c r="AN771" i="1"/>
  <c r="L750" i="12"/>
  <c r="G756" i="11"/>
  <c r="K752" i="12"/>
  <c r="AN774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79" i="1"/>
  <c r="BB670" i="1"/>
  <c r="BB669" i="1"/>
  <c r="G729" i="11"/>
  <c r="K725" i="12"/>
  <c r="K726" i="12"/>
  <c r="G730" i="11"/>
  <c r="BB678" i="1"/>
  <c r="BB677" i="1"/>
  <c r="BB676" i="1"/>
  <c r="BB675" i="1"/>
  <c r="BB682" i="1"/>
  <c r="BB684" i="1"/>
  <c r="BB673" i="1"/>
  <c r="BB681" i="1"/>
  <c r="BB668" i="1"/>
  <c r="BB667" i="1"/>
  <c r="BB686" i="1"/>
  <c r="BB685" i="1"/>
  <c r="BB672" i="1"/>
  <c r="BB683" i="1"/>
  <c r="BB674" i="1"/>
  <c r="BB680" i="1"/>
  <c r="BB671" i="1"/>
  <c r="D724" i="12"/>
  <c r="C708" i="11"/>
  <c r="AN747" i="1"/>
  <c r="L726" i="12"/>
  <c r="C731" i="11"/>
  <c r="D727" i="12"/>
  <c r="AN753" i="1"/>
  <c r="L732" i="12"/>
  <c r="AN756" i="1"/>
  <c r="L735" i="12"/>
  <c r="AN759" i="1"/>
  <c r="L738" i="12"/>
  <c r="AN760" i="1"/>
  <c r="L739" i="12"/>
  <c r="AN746" i="1"/>
  <c r="L725" i="12"/>
  <c r="D726" i="12"/>
  <c r="C730" i="11"/>
  <c r="AN749" i="1"/>
  <c r="L728" i="12"/>
  <c r="AN750" i="1"/>
  <c r="L729" i="12"/>
  <c r="AN751" i="1"/>
  <c r="L730" i="12"/>
  <c r="AN754" i="1"/>
  <c r="L733" i="12"/>
  <c r="AN757" i="1"/>
  <c r="L736" i="12"/>
  <c r="C743" i="11"/>
  <c r="D739" i="12"/>
  <c r="C729" i="11"/>
  <c r="D725" i="12"/>
  <c r="AN748" i="1"/>
  <c r="L727" i="12"/>
  <c r="C732" i="11"/>
  <c r="D728" i="12"/>
  <c r="D729" i="12"/>
  <c r="C733" i="11"/>
  <c r="AN752" i="1"/>
  <c r="L731" i="12"/>
  <c r="AN755" i="1"/>
  <c r="L734" i="12"/>
  <c r="AN758" i="1"/>
  <c r="L737" i="12"/>
  <c r="AN761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<sst xmlns="http://schemas.openxmlformats.org/spreadsheetml/2006/main" count="14420" uniqueCount="1994">
  <si>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</si>
  <si>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</si>
  <si>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</si>
  <si>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</si>
  <si>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</si>
  <si>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</si>
  <si>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</si>
  <si>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</si>
  <si>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</si>
  <si>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</si>
  <si>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</si>
  <si>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</si>
  <si>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</si>
  <si>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</si>
  <si>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</si>
  <si>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</si>
  <si>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</si>
  <si>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</si>
  <si>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</si>
  <si>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</si>
  <si>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</si>
  <si>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</si>
  <si>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</si>
  <si>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</si>
  <si>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</si>
  <si>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</si>
  <si>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</si>
  <si>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</si>
  <si>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</si>
  <si>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</si>
  <si>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</si>
  <si>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</si>
  <si>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</si>
  <si>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</si>
  <si>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</si>
  <si>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</si>
  <si>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</si>
  <si>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</si>
  <si>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</si>
  <si>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</si>
  <si>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</si>
  <si>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</si>
  <si>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</si>
  <si>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</si>
  <si>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</si>
  <si>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</si>
  <si>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</si>
  <si>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</si>
  <si>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</si>
  <si>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</si>
  <si>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</si>
  <si>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</si>
  <si>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</si>
  <si>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</si>
  <si>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</si>
  <si>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</si>
  <si>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</si>
  <si>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</si>
  <si>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</si>
  <si>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</si>
  <si>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</si>
  <si>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</si>
  <si>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</si>
  <si>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</si>
  <si>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</si>
  <si>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</si>
  <si>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</si>
  <si>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</si>
  <si>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</si>
  <si>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</si>
  <si>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</si>
  <si>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</si>
  <si>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</si>
  <si>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</si>
  <si>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</si>
  <si>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</si>
  <si>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</si>
  <si>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</si>
  <si>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</si>
  <si>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</si>
  <si>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</si>
  <si>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</si>
  <si>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</si>
  <si>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</si>
  <si>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</si>
  <si>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</si>
  <si>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</si>
  <si>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</si>
  <si>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</si>
  <si>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</si>
  <si>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</si>
  <si>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</si>
  <si>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</si>
  <si>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</si>
  <si>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</si>
  <si>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</si>
  <si>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</si>
  <si>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</si>
  <si>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</si>
  <si>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</si>
  <si>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</si>
  <si>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</si>
  <si>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</si>
  <si>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</si>
  <si>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</si>
  <si>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</si>
  <si>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</si>
  <si>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</si>
  <si>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</si>
  <si>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</si>
  <si>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</si>
  <si>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</si>
  <si>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</si>
  <si>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</si>
  <si>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</si>
  <si>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</si>
  <si>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</si>
  <si>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</si>
  <si>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</si>
  <si>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</si>
  <si>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</si>
  <si>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</si>
  <si>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</si>
  <si>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</si>
  <si>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</si>
  <si>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</si>
  <si>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</si>
  <si>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</si>
  <si>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</si>
  <si>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</si>
  <si>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</si>
  <si>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</si>
  <si>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</si>
  <si>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</si>
  <si>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</si>
  <si>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</si>
  <si>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</si>
  <si>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</si>
  <si>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</si>
  <si>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</si>
  <si>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</si>
  <si>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</si>
  <si>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</si>
  <si>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</si>
  <si>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</si>
  <si>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</si>
  <si>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</si>
  <si>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</si>
  <si>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</si>
  <si>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</si>
  <si>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</si>
  <si>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</si>
  <si>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</si>
  <si>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</si>
  <si>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</si>
  <si>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</si>
  <si>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</si>
  <si>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</si>
  <si>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</si>
  <si>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</si>
  <si>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</si>
  <si>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</si>
  <si>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</si>
  <si>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</si>
  <si>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</si>
  <si>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</si>
  <si>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</si>
  <si>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</si>
  <si>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</si>
  <si>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</si>
  <si>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</si>
  <si>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</si>
  <si>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</si>
  <si>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</si>
  <si>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</si>
  <si>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</si>
  <si>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</si>
  <si>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</si>
  <si>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</si>
  <si>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</si>
  <si>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</si>
  <si>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</si>
  <si>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</si>
  <si>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</si>
  <si>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</si>
  <si>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</si>
  <si>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</si>
  <si>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</si>
  <si>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</si>
  <si>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</si>
  <si>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</si>
  <si>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</si>
  <si>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</si>
  <si>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</si>
  <si>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</si>
  <si>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</si>
  <si>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</si>
  <si>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</si>
  <si>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</si>
  <si>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</si>
  <si>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</si>
  <si>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</si>
  <si>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</si>
  <si>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</si>
  <si>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</si>
  <si>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</si>
  <si>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</si>
  <si>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</si>
  <si>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</si>
  <si>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</si>
  <si>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</si>
  <si>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</si>
  <si>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</si>
  <si>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</si>
  <si>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</si>
  <si>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</si>
  <si>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</si>
  <si>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</si>
  <si>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</si>
  <si>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</si>
  <si>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</si>
  <si>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</si>
  <si>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</si>
  <si>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</si>
  <si>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</si>
  <si>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</si>
  <si>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</si>
  <si>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</si>
  <si>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</si>
  <si>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</si>
  <si>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</si>
  <si>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</si>
  <si>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</si>
  <si>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</si>
  <si>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</si>
  <si>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</si>
  <si>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</si>
  <si>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</si>
  <si>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</si>
  <si>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</si>
  <si>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</si>
  <si>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</si>
  <si>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</si>
  <si>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</si>
  <si>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</si>
  <si>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</si>
  <si>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</si>
  <si>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</si>
  <si>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</si>
  <si>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</si>
  <si>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</si>
  <si>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</si>
  <si>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</si>
  <si>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</si>
  <si>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</si>
  <si>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</si>
  <si>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</si>
  <si>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</si>
  <si>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</si>
  <si>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</si>
  <si>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</si>
  <si>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</si>
  <si>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</si>
  <si>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</si>
  <si>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</si>
  <si>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</si>
  <si>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</si>
  <si>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</si>
  <si>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</si>
  <si>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</si>
  <si>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</si>
  <si>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</si>
  <si>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</si>
  <si>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</si>
  <si>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</si>
  <si>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</si>
  <si>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</si>
  <si>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</si>
  <si>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</si>
  <si>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</si>
  <si>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</si>
  <si>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</si>
  <si>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</si>
  <si>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</si>
  <si>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</si>
  <si>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</si>
  <si>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</si>
  <si>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</si>
  <si>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</si>
  <si>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</si>
  <si>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</si>
  <si>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</si>
  <si>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</si>
  <si>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</si>
  <si>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</si>
  <si>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</si>
  <si>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</si>
  <si>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</si>
  <si>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</si>
  <si>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</si>
  <si>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</si>
  <si>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</si>
  <si>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</si>
  <si>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</si>
  <si>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</si>
  <si>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</si>
  <si>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</si>
  <si>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</si>
  <si>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</si>
  <si>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</si>
  <si>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</si>
  <si>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</si>
  <si>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</si>
  <si>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</si>
  <si>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</si>
  <si>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</si>
  <si>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</si>
  <si>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</si>
  <si>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</si>
  <si>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</si>
  <si>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</si>
  <si>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</si>
  <si>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</si>
  <si>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</si>
  <si>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</si>
  <si>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</si>
  <si>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</si>
  <si>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</si>
  <si>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</si>
  <si>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</si>
  <si>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</si>
  <si>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</si>
  <si>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</si>
  <si>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</si>
  <si>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</si>
  <si>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</si>
  <si>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</si>
  <si>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</si>
  <si>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</si>
  <si>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</si>
  <si>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</si>
  <si>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</si>
  <si>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</si>
  <si>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</si>
  <si>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</si>
  <si>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</si>
  <si>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</si>
  <si>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</si>
  <si>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</si>
  <si>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</si>
  <si>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</si>
  <si>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</si>
  <si>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</si>
  <si>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</si>
  <si>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</si>
  <si>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</si>
  <si>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</si>
  <si>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</si>
  <si>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</si>
  <si>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</si>
  <si>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</si>
  <si>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</si>
  <si>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</si>
  <si>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</si>
  <si>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</si>
  <si>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</si>
  <si>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</si>
  <si>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</si>
  <si>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</si>
  <si>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</si>
  <si>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</si>
  <si>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</si>
  <si>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</si>
  <si>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</si>
  <si>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</si>
  <si>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</si>
  <si>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</si>
  <si>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</si>
  <si>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</si>
  <si>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</si>
  <si>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</si>
  <si>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</si>
  <si>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</si>
  <si>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</si>
  <si>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</si>
  <si>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</si>
  <si>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</si>
  <si>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</si>
  <si>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</si>
  <si>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</si>
  <si>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</si>
  <si>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</si>
  <si>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</si>
  <si>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</si>
  <si>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</si>
  <si>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</si>
  <si>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</si>
  <si>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</si>
  <si>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</si>
  <si>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</si>
  <si>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</si>
  <si>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</si>
  <si>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</si>
  <si>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</si>
  <si>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</si>
  <si>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</si>
  <si>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</si>
  <si>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</si>
  <si>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</si>
  <si>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</si>
  <si>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</si>
  <si>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</si>
  <si>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</si>
  <si>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</si>
  <si>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</si>
  <si>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</si>
  <si>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</si>
  <si>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</si>
  <si>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</si>
  <si>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</si>
  <si>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</si>
  <si>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</si>
  <si>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</si>
  <si>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</si>
  <si>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</si>
  <si>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</si>
  <si>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</si>
  <si>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</si>
  <si>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</si>
  <si>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</si>
  <si>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</si>
  <si>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</si>
  <si>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</si>
  <si>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</si>
  <si>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</si>
  <si>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</si>
  <si>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</si>
  <si>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</si>
  <si>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</si>
  <si>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</si>
  <si>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</si>
  <si>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</si>
  <si>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</si>
  <si>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</si>
  <si>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</si>
  <si>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</si>
  <si>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</si>
  <si>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</si>
  <si>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</si>
  <si>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</si>
  <si>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</si>
  <si>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</si>
  <si>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</si>
  <si>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</si>
  <si>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</si>
  <si>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</si>
  <si>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</si>
  <si>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</si>
  <si>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</si>
  <si>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</si>
  <si>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</si>
  <si>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</si>
  <si>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</si>
  <si>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</si>
  <si>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</si>
  <si>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</si>
  <si>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</si>
  <si>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</si>
  <si>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</si>
  <si>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</si>
  <si>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</si>
  <si>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</si>
  <si>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</si>
  <si>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</si>
  <si>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</si>
  <si>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</si>
  <si>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</si>
  <si>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</si>
  <si>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</si>
  <si>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</si>
  <si>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</si>
  <si>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</si>
  <si>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</si>
  <si>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</si>
  <si>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</si>
  <si>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</si>
  <si>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</si>
  <si>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</si>
  <si>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</si>
  <si>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</si>
  <si>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</si>
  <si>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</si>
  <si>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</si>
  <si>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</si>
  <si>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</si>
  <si>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</si>
  <si>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</si>
  <si>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</si>
  <si>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</si>
  <si>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</si>
  <si>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</si>
  <si>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</si>
  <si>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</si>
  <si>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</si>
  <si>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</si>
  <si>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</si>
  <si>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</si>
  <si>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</si>
  <si>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</si>
  <si>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</si>
  <si>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</si>
  <si>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</si>
  <si>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</si>
  <si>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</si>
  <si>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</si>
  <si>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</si>
  <si>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</si>
  <si>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</si>
  <si>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</si>
  <si>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</si>
  <si>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</si>
  <si>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</si>
  <si>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</si>
  <si>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</si>
  <si>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</si>
  <si>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</si>
  <si>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</si>
  <si>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</si>
  <si>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</si>
  <si>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</si>
  <si>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</si>
  <si>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</si>
  <si>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</si>
  <si>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</si>
  <si>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</si>
  <si>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</si>
  <si>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</si>
  <si>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</si>
  <si>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</si>
  <si>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</si>
  <si>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</si>
  <si>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</si>
  <si>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</si>
  <si>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</si>
  <si>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</si>
  <si>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</si>
  <si>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</si>
  <si>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</si>
  <si>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</si>
  <si>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</si>
  <si>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</si>
  <si>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</si>
  <si>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</si>
  <si>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</si>
  <si>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</si>
  <si>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</si>
  <si>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</si>
  <si>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</si>
  <si>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</si>
  <si>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</si>
  <si>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</si>
  <si>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</si>
  <si>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</si>
  <si>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</si>
  <si>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</si>
  <si>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</si>
  <si>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</si>
  <si>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</si>
  <si>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</si>
  <si>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</si>
  <si>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</si>
  <si>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</si>
  <si>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</si>
  <si>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</si>
  <si>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</si>
  <si>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</si>
  <si>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</si>
  <si>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</si>
  <si>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</si>
  <si>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</si>
  <si>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</si>
  <si>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</si>
  <si>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</si>
  <si>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</si>
  <si>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</si>
  <si>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</si>
  <si>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</si>
  <si>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</si>
  <si>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</si>
  <si>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</si>
  <si>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</si>
  <si>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</si>
  <si>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</si>
  <si>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</si>
  <si>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</si>
  <si>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</si>
  <si>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</si>
  <si>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</si>
  <si>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</si>
  <si>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</si>
  <si>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</si>
  <si>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</si>
  <si>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</si>
  <si>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</si>
  <si>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</si>
  <si>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</si>
  <si>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</si>
  <si>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</si>
  <si>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</si>
  <si>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</si>
  <si>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</si>
  <si>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</si>
  <si>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</si>
  <si>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</si>
  <si>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</si>
  <si>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</si>
  <si>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</si>
  <si>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</si>
  <si>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</si>
  <si>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</si>
  <si>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</si>
  <si>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</si>
  <si>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</si>
  <si>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</si>
  <si>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</si>
  <si>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</si>
  <si>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</si>
  <si>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</si>
  <si>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</si>
  <si>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</si>
  <si>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</si>
  <si>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</si>
  <si>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</si>
  <si>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</si>
  <si>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</si>
  <si>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</si>
  <si>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</si>
  <si>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</si>
  <si>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</si>
  <si>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</si>
  <si>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</si>
  <si>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</si>
  <si>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</si>
  <si>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</si>
  <si>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</si>
  <si>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</si>
  <si>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</si>
  <si>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</si>
  <si>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</si>
  <si>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</si>
  <si>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</si>
  <si>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</si>
  <si>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</si>
  <si>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</si>
  <si>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</si>
  <si>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</si>
  <si>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</si>
  <si>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</si>
  <si>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</si>
  <si>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</si>
  <si>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</si>
  <si>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</si>
  <si>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</si>
  <si>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</si>
  <si>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</si>
  <si>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</si>
  <si>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</si>
  <si>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</si>
  <si>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</si>
  <si>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</si>
  <si>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</si>
  <si>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</si>
  <si>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</si>
  <si>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</si>
  <si>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</si>
  <si>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</si>
  <si>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</si>
  <si>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</si>
  <si>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</si>
  <si>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</si>
  <si>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</si>
  <si>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</si>
  <si>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</si>
  <si>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</si>
  <si>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</si>
  <si>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</si>
  <si>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</si>
  <si>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</si>
  <si>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</si>
  <si>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</si>
  <si>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</si>
  <si>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</si>
  <si>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</si>
  <si>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</si>
  <si>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</si>
  <si>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</si>
  <si>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</si>
  <si>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</si>
  <si>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</si>
  <si>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</si>
  <si>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</si>
  <si>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</si>
  <si>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</si>
  <si>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</si>
  <si>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</si>
  <si>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</si>
  <si>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</si>
  <si>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</si>
  <si>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</si>
  <si>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</si>
  <si>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</si>
  <si>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</si>
  <si>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</si>
  <si>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</si>
  <si>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</si>
  <si>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</si>
  <si>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</si>
  <si>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</si>
  <si>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</si>
  <si>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</si>
  <si>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</si>
  <si>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</si>
  <si>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</si>
  <si>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</si>
  <si>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</si>
  <si>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</si>
  <si>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</si>
  <si>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</si>
  <si>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</si>
  <si>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</si>
  <si>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</si>
  <si>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</si>
  <si>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</si>
  <si>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</si>
  <si>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</si>
  <si>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</si>
  <si>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</si>
  <si>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</si>
  <si>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</si>
  <si>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</si>
  <si>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</si>
  <si>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</si>
  <si>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</si>
  <si>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</si>
  <si>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</si>
  <si>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</si>
  <si>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</si>
  <si>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</si>
  <si>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</si>
  <si>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</si>
  <si>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</si>
  <si>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</si>
  <si>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</si>
  <si>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</si>
  <si>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</si>
  <si>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</si>
  <si>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</si>
  <si>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</si>
  <si>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</si>
  <si>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</si>
  <si>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</si>
  <si>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</si>
  <si>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</si>
  <si>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</si>
  <si>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</si>
  <si>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</si>
  <si>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</si>
  <si>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</si>
  <si>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</si>
  <si>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</si>
  <si>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</si>
  <si>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</si>
  <si>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</si>
  <si>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</si>
  <si>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</si>
  <si>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</si>
  <si>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</si>
  <si>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</si>
  <si>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</si>
  <si>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</si>
  <si>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</si>
  <si>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</si>
  <si>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</si>
  <si>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</si>
  <si>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</si>
  <si>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</si>
  <si>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</si>
  <si>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</si>
  <si>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</si>
  <si>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</si>
  <si>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</si>
  <si>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</si>
  <si>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</si>
  <si>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</si>
  <si>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</si>
  <si>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</si>
  <si>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</si>
  <si>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</si>
  <si>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</si>
  <si>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</si>
  <si>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</si>
  <si>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</si>
  <si>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</si>
  <si>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</si>
  <si>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</si>
  <si>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</si>
  <si>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</si>
  <si>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</si>
  <si>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</si>
  <si>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</si>
  <si>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</si>
  <si>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</si>
  <si>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</si>
  <si>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</si>
  <si>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</si>
  <si>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</si>
  <si>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</si>
  <si>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</si>
  <si>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</si>
  <si>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</si>
  <si>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</si>
  <si>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</si>
  <si>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</si>
  <si>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</si>
  <si>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</si>
  <si>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</si>
  <si>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</si>
  <si>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</si>
  <si>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</si>
  <si>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</si>
  <si>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</si>
  <si>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</si>
  <si>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</si>
  <si>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</si>
  <si>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</si>
  <si>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</si>
  <si>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</si>
  <si>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</si>
  <si>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</si>
  <si>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</si>
  <si>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</si>
  <si>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</si>
  <si>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</si>
  <si>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</si>
  <si>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</si>
  <si>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</si>
  <si>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</si>
  <si>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</si>
  <si>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</si>
  <si>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</si>
  <si>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</si>
  <si>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</si>
  <si>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</si>
  <si>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</si>
  <si>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</si>
  <si>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</si>
  <si>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</si>
  <si>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</si>
  <si>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</si>
  <si>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</si>
  <si>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</si>
  <si>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</si>
  <si>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</si>
  <si>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</si>
  <si>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</si>
  <si>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</si>
  <si>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</si>
  <si>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</si>
  <si>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</si>
  <si>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</si>
  <si>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</si>
  <si>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</si>
  <si>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</si>
  <si>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</si>
  <si>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</si>
  <si>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</si>
  <si>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</si>
  <si>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</si>
  <si>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</si>
  <si>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</si>
  <si>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</si>
  <si>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</si>
  <si>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</si>
  <si>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</si>
  <si>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</si>
  <si>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</si>
  <si>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</si>
  <si>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</si>
  <si>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</si>
  <si>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</si>
  <si>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</si>
  <si>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</si>
  <si>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</si>
  <si>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</si>
  <si>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</si>
  <si>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</si>
  <si>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</si>
  <si>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</si>
  <si>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</si>
  <si>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</si>
  <si>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</si>
  <si>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</si>
  <si>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</si>
  <si>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</si>
  <si>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</si>
  <si>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</si>
  <si>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</si>
  <si>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</si>
  <si>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</si>
  <si>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</si>
  <si>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</si>
  <si>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</si>
  <si>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</si>
  <si>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</si>
  <si>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</si>
  <si>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</si>
  <si>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</si>
  <si>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</si>
  <si>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</si>
  <si>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</si>
  <si>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</si>
  <si>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</si>
  <si>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</si>
  <si>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</si>
  <si>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</si>
  <si>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</si>
  <si>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</si>
  <si>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</si>
  <si>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</si>
  <si>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</si>
  <si>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</si>
  <si>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</si>
  <si>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</si>
  <si>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</si>
  <si>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</si>
  <si>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</si>
  <si>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</si>
  <si>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</si>
  <si>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</si>
  <si>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</si>
  <si>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</si>
  <si>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</si>
  <si>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</si>
  <si>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</si>
  <si>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</si>
  <si>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</si>
  <si>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</si>
  <si>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</si>
  <si>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</si>
  <si>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</si>
  <si>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</si>
  <si>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</si>
  <si>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</si>
  <si>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</si>
  <si>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</si>
  <si>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</si>
  <si>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</si>
  <si>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</si>
  <si>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</si>
  <si>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</si>
  <si>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</si>
  <si>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</si>
  <si>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</si>
  <si>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</si>
  <si>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</si>
  <si>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</si>
  <si>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</si>
  <si>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</si>
  <si>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</si>
  <si>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</si>
  <si>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</si>
  <si>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</si>
  <si>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</si>
  <si>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</si>
  <si>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</si>
  <si>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</si>
  <si>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</si>
  <si>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</si>
  <si>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</si>
  <si>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</si>
  <si>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</si>
  <si>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</si>
  <si>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</si>
  <si>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</si>
  <si>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</si>
  <si>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</si>
  <si>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</si>
  <si>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</si>
  <si>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</si>
  <si>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</si>
  <si>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</si>
  <si>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</si>
  <si>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</si>
  <si>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</si>
  <si>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</si>
  <si>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</si>
  <si>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</si>
  <si>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</si>
  <si>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</si>
  <si>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</si>
  <si>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</si>
  <si>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</si>
  <si>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</si>
  <si>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</si>
  <si>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</si>
  <si>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</si>
  <si>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</si>
  <si>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</si>
  <si>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</si>
  <si>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</si>
  <si>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</si>
  <si>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</si>
  <si>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</si>
  <si>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</si>
  <si>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</si>
  <si>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</si>
  <si>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</si>
  <si>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</si>
  <si>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</si>
  <si>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</si>
  <si>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</si>
  <si>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</si>
  <si>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</si>
  <si>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</si>
  <si>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</si>
  <si>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</si>
  <si>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</si>
  <si>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</si>
  <si>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</si>
  <si>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</si>
  <si>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</si>
  <si>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</si>
  <si>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</si>
  <si>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</si>
  <si>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</si>
  <si>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</si>
  <si>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</si>
  <si>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</si>
  <si>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</si>
  <si>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</si>
  <si>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</si>
  <si>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</si>
  <si>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</si>
  <si>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</si>
  <si>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</si>
  <si>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</si>
  <si>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</si>
  <si>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</si>
  <si>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</si>
  <si>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</si>
  <si>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</si>
  <si>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</si>
  <si>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</si>
  <si>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</si>
  <si>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</si>
  <si>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</si>
  <si>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</si>
  <si>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</si>
  <si>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</si>
  <si>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</si>
  <si>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</si>
  <si>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</si>
  <si>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</si>
  <si>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</si>
  <si>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</si>
  <si>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</si>
  <si>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</si>
  <si>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</si>
  <si>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</si>
  <si>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</si>
  <si>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</si>
  <si>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</si>
  <si>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</si>
  <si>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</si>
  <si>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</si>
  <si>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</si>
  <si>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</si>
  <si>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</si>
  <si>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</si>
  <si>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</si>
  <si>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</si>
  <si>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</si>
  <si>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</si>
  <si>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</si>
  <si>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</si>
  <si>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</si>
  <si>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</si>
  <si>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</si>
  <si>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</si>
  <si>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</si>
  <si>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</si>
  <si>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</si>
  <si>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</si>
  <si>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</si>
  <si>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</si>
  <si>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</si>
  <si>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</si>
  <si>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</si>
  <si>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</si>
  <si>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</si>
  <si>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</si>
  <si>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</si>
  <si>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</si>
  <si>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</si>
  <si>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</si>
  <si>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</si>
  <si>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</si>
  <si>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</si>
  <si>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</si>
  <si>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</si>
  <si>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</si>
  <si>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</si>
  <si>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</si>
  <si>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</si>
  <si>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</si>
  <si>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</si>
  <si>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</si>
  <si>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</si>
  <si>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</si>
  <si>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</si>
  <si>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</si>
  <si>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</si>
  <si>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</si>
  <si>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</si>
  <si>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</si>
  <si>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</si>
  <si>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</si>
  <si>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</si>
  <si>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</si>
  <si>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</si>
  <si>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</si>
  <si>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</si>
  <si>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</si>
  <si>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</si>
  <si>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</si>
  <si>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</si>
  <si>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</si>
  <si>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</si>
  <si>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</si>
  <si>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</si>
  <si>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</si>
  <si>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</si>
  <si>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</si>
  <si>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</si>
  <si>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</si>
  <si>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</si>
  <si>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</si>
  <si>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</si>
  <si>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</si>
  <si>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</si>
  <si>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</si>
  <si>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</si>
  <si>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</si>
  <si>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</si>
  <si>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</si>
  <si>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</si>
  <si>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</si>
  <si>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</si>
  <si>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</si>
  <si>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</si>
  <si>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</si>
  <si>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</si>
  <si>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</si>
  <si>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</si>
  <si>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</si>
  <si>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</si>
  <si>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</si>
  <si>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</si>
  <si>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</si>
  <si>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</si>
  <si>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</si>
  <si>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</si>
  <si>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</si>
  <si>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</si>
  <si>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</si>
  <si>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</si>
  <si>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</si>
  <si>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</si>
  <si>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</si>
  <si>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</si>
  <si>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</si>
  <si>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</si>
  <si>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</si>
  <si>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</si>
  <si>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</si>
  <si>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</si>
  <si>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</si>
  <si>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</si>
  <si>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</si>
  <si>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</si>
  <si>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</si>
  <si>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</si>
  <si>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</si>
  <si>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</si>
  <si>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</si>
  <si>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</si>
  <si>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</si>
  <si>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</si>
  <si>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</si>
  <si>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</si>
  <si>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</si>
  <si>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</si>
  <si>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</si>
  <si>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</si>
  <si>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</si>
  <si>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</si>
  <si>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</si>
  <si>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</si>
  <si>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</si>
  <si>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</si>
  <si>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</si>
  <si>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</si>
  <si>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</si>
  <si>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</si>
  <si>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</si>
  <si>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</si>
  <si>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</si>
  <si>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</si>
  <si>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</si>
  <si>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</si>
  <si>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</si>
  <si>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</si>
  <si>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</si>
  <si>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</si>
  <si>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</si>
  <si>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</si>
  <si>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</si>
  <si>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</si>
  <si>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</si>
  <si>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</si>
  <si>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</si>
  <si>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</si>
  <si>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</si>
  <si>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</si>
  <si>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</si>
  <si>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</si>
  <si>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</si>
  <si>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</si>
  <si>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</si>
  <si>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</si>
  <si>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</si>
  <si>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</si>
  <si>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</si>
  <si>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</si>
  <si>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</si>
  <si>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</si>
  <si>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</si>
  <si>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</si>
  <si>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</si>
  <si>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</si>
  <si>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</si>
  <si>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</si>
  <si>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</si>
  <si>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</si>
  <si>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</si>
  <si>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</si>
  <si>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</si>
  <si>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</si>
  <si>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</si>
  <si>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</si>
  <si>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</si>
  <si>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</si>
  <si>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</si>
  <si>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</si>
  <si>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</si>
  <si>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</si>
  <si>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</si>
  <si>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</si>
  <si>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</si>
  <si>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</si>
  <si>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</si>
  <si>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</si>
  <si>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</si>
  <si>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</si>
  <si>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</si>
  <si>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</si>
  <si>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</si>
  <si>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</si>
  <si>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</si>
  <si>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</si>
  <si>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</si>
  <si>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</si>
  <si>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</si>
  <si>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</si>
  <si>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</si>
  <si>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</si>
  <si>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</si>
  <si>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</si>
  <si>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</si>
  <si>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</si>
  <si>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</si>
  <si>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</si>
  <si>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</si>
  <si>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</si>
  <si>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</si>
  <si>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</si>
  <si>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</si>
  <si>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</si>
  <si>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</si>
  <si>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</si>
  <si>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</si>
  <si>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</si>
  <si>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</si>
  <si>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</si>
  <si>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</si>
  <si>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</si>
  <si>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</si>
  <si>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</si>
  <si>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</si>
  <si>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</si>
  <si>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</si>
  <si>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</si>
  <si>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</si>
  <si>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</si>
  <si>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</si>
  <si>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</si>
  <si>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</si>
  <si>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</si>
  <si>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</si>
  <si>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</si>
  <si>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</si>
  <si>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</si>
  <si>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</si>
  <si>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</si>
  <si>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</si>
  <si>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</si>
  <si>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</si>
  <si>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</si>
  <si>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</si>
  <si>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</si>
  <si>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</si>
  <si>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</si>
  <si>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</si>
  <si>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</si>
  <si>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</si>
  <si>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</si>
  <si>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</si>
  <si>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</si>
  <si>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</si>
  <si>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</si>
  <si>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</si>
  <si>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</si>
  <si>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</si>
  <si>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</si>
  <si>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</si>
  <si>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</si>
  <si>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</si>
  <si>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</si>
  <si>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</si>
  <si>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</si>
  <si>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</si>
  <si>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</si>
  <si>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</si>
  <si>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</si>
  <si>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</si>
  <si>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</si>
  <si>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</si>
  <si>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</si>
  <si>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</si>
  <si>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</si>
  <si>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</si>
  <si>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</si>
  <si>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</si>
  <si>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</si>
  <si>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</si>
  <si>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</si>
  <si>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</si>
  <si>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</si>
  <si>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</si>
  <si>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</si>
  <si>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</si>
  <si>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</si>
  <si>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</si>
  <si>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</si>
  <si>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</si>
  <si>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</si>
  <si>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</si>
  <si>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</si>
  <si>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</si>
  <si>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</si>
  <si>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</si>
  <si>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</si>
  <si>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</si>
  <si>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</si>
  <si>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</si>
  <si>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</si>
  <si>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</si>
  <si>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</si>
  <si>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</si>
  <si>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</si>
  <si>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</si>
  <si>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</si>
  <si>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</si>
  <si>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</si>
  <si>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</si>
  <si>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</si>
  <si>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</si>
  <si>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</si>
  <si>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</si>
  <si>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</si>
  <si>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</si>
  <si>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</si>
  <si>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</si>
  <si>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</si>
  <si>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</si>
  <si>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</si>
  <si>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</si>
  <si>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</si>
  <si>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</si>
  <si>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</si>
  <si>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</si>
  <si>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</si>
  <si>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</si>
  <si>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</si>
  <si>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</si>
  <si>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</si>
  <si>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</si>
  <si>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</si>
  <si>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</si>
  <si>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</si>
  <si>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</si>
  <si>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</si>
  <si>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</si>
  <si>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</si>
  <si>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</si>
  <si>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</si>
  <si>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</si>
  <si>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</si>
  <si>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</si>
  <si>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</si>
  <si>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</si>
  <si>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</si>
  <si>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</si>
  <si>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</si>
  <si>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</si>
  <si>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</si>
  <si>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</si>
  <si>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</si>
  <si>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</si>
  <si>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</si>
  <si>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</si>
  <si>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</si>
  <si>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</si>
  <si>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</si>
  <si>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</si>
  <si>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</si>
  <si>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</si>
  <si>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</si>
  <si>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</si>
  <si>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</si>
  <si>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</si>
  <si>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</si>
  <si>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</si>
  <si>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</si>
  <si>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</si>
  <si>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</si>
  <si>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</si>
  <si>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</si>
  <si>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</si>
  <si>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</si>
  <si>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</si>
  <si>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</si>
  <si>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</si>
  <si>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</si>
  <si>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</si>
  <si>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</si>
  <si>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</si>
  <si>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</si>
  <si>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</si>
  <si>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</si>
  <si>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</si>
  <si>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</si>
  <si>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</si>
  <si>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</si>
  <si>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</si>
  <si>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</si>
  <si>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</si>
  <si>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</si>
  <si>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</si>
  <si>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</si>
  <si>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</si>
  <si>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</si>
  <si>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</si>
  <si>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</si>
  <si>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</si>
  <si>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</si>
  <si>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</si>
  <si>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</si>
  <si>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</si>
  <si>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</si>
  <si>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</si>
  <si>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</si>
  <si>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</si>
  <si>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</si>
  <si>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</si>
  <si>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</si>
  <si>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</si>
  <si>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</si>
  <si>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</si>
  <si>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</si>
  <si>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</si>
  <si>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</si>
  <si>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</si>
  <si>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</si>
  <si>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</si>
  <si>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</si>
  <si>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</si>
  <si>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</si>
  <si>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</si>
  <si>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</si>
  <si>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</si>
  <si>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</si>
  <si>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</si>
  <si>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</si>
  <si>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</si>
  <si>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</si>
  <si>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</si>
  <si>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</si>
  <si>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</si>
  <si>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</si>
  <si>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</si>
  <si>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</si>
  <si>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</si>
  <si>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</si>
  <si>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</si>
  <si>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</si>
  <si>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</si>
  <si>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</si>
  <si>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</si>
  <si>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</si>
  <si>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</si>
  <si>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</si>
  <si>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</si>
  <si>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</si>
  <si>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</si>
  <si>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</si>
  <si>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</si>
  <si>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</si>
  <si>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</si>
  <si>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</si>
  <si>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</si>
  <si>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</si>
  <si>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</si>
  <si>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</si>
  <si>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</si>
  <si>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</si>
  <si>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</si>
  <si>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</si>
  <si>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</si>
  <si>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</si>
  <si>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</si>
  <si>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</si>
  <si>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</si>
  <si>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</si>
  <si>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</si>
  <si>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</si>
  <si>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</si>
  <si>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</si>
  <si>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</si>
  <si>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</si>
  <si>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</si>
  <si>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</si>
  <si>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</si>
  <si>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</si>
  <si>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</si>
  <si>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</si>
  <si>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</si>
  <si>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</si>
  <si>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</si>
  <si>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</si>
  <si>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</si>
  <si>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</si>
  <si>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</si>
  <si>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</si>
  <si>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</si>
  <si>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</si>
  <si>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</si>
  <si>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</si>
  <si>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</si>
  <si>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</si>
  <si>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</si>
  <si>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</si>
  <si>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</si>
  <si>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</si>
  <si>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</si>
  <si>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</si>
  <si>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</si>
  <si>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</si>
  <si>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</si>
  <si>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</si>
  <si>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</si>
  <si>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</si>
  <si>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</si>
  <si>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</si>
  <si>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</si>
  <si>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</si>
  <si>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</si>
  <si>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</si>
  <si>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</si>
  <si>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</si>
  <si>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</si>
  <si>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</si>
  <si>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</si>
  <si>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</si>
  <si>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</si>
  <si>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</si>
  <si>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</si>
  <si>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</si>
  <si>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</si>
  <si>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</si>
  <si>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</si>
  <si>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</si>
  <si>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</si>
  <si>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</si>
  <si>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</si>
  <si>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</si>
  <si>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</si>
  <si>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</si>
  <si>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</si>
  <si>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</si>
  <si>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</si>
  <si>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</si>
  <si>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</si>
  <si>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</si>
  <si>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</si>
  <si>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</si>
  <si>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</si>
  <si>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</si>
  <si>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</si>
  <si>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</si>
  <si>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</si>
  <si>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</si>
  <si>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</si>
  <si>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</si>
  <si>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</si>
  <si>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</si>
  <si>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</si>
  <si>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</si>
  <si>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</si>
  <si>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</si>
  <si>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</si>
  <si>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</si>
  <si>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</si>
  <si>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</si>
  <si>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</si>
  <si>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</si>
  <si>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</si>
  <si>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</si>
  <si>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</si>
  <si>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</si>
  <si>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</si>
  <si>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</si>
  <si>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</si>
  <si>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</si>
  <si>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</si>
  <si>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</si>
  <si>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</si>
  <si>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</si>
  <si>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</si>
  <si>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</si>
  <si>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</si>
  <si>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</si>
  <si>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</si>
  <si>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</si>
  <si>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</si>
  <si>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</si>
  <si>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</si>
  <si>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</si>
  <si>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</si>
  <si>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</si>
  <si>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</si>
  <si>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</si>
  <si>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</si>
  <si>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</si>
  <si>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</si>
  <si>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</si>
  <si>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</si>
  <si>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</si>
  <si>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</si>
  <si>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</si>
  <si>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</si>
  <si>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</si>
  <si>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</si>
  <si>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</si>
  <si>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</si>
  <si>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</si>
  <si>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</si>
  <si>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</si>
  <si>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</si>
  <si>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</si>
  <si>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</si>
  <si>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</si>
  <si>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</si>
  <si>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</si>
  <si>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</si>
  <si>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</si>
  <si>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</si>
  <si>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</si>
  <si>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</si>
  <si>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</si>
  <si>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</si>
  <si>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</si>
  <si>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</si>
  <si>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</si>
  <si>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</si>
  <si>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</si>
  <si>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</si>
  <si>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</si>
  <si>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</si>
  <si>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</si>
  <si>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</si>
  <si>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</si>
  <si>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</si>
  <si>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</si>
  <si>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</si>
  <si>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</si>
  <si>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</si>
  <si>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</si>
  <si>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</si>
  <si>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</si>
  <si>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</si>
  <si>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</si>
  <si>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</si>
  <si>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</si>
  <si>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</si>
  <si>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</si>
  <si>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</si>
  <si>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</si>
  <si>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</si>
  <si>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</si>
  <si>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</si>
  <si>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</si>
  <si>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</si>
  <si>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</si>
  <si>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</si>
  <si>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</si>
  <si>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</si>
  <si>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</si>
  <si>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</si>
  <si>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</si>
  <si>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</si>
  <si>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</si>
  <si>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</si>
  <si>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</si>
  <si>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</si>
  <si>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</si>
  <si>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</si>
  <si>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</si>
  <si>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</si>
  <si>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</si>
  <si>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</si>
  <si>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</si>
  <si>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</si>
  <si>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</si>
  <si>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</si>
  <si>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</si>
  <si>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</si>
  <si>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</si>
  <si>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</si>
  <si>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</si>
  <si>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</si>
  <si>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</si>
  <si>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</si>
  <si>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</si>
  <si>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</si>
  <si>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</si>
  <si>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</si>
  <si>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</si>
  <si>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</si>
  <si>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</si>
  <si>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</si>
  <si>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</si>
  <si>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</si>
  <si>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</si>
  <si>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</si>
  <si>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</si>
  <si>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</si>
  <si>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</si>
  <si>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</si>
  <si>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</si>
  <si>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</si>
  <si>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</si>
  <si>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</si>
  <si>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</si>
  <si>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</si>
  <si>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</si>
  <si>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</si>
  <si>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</si>
  <si>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</si>
  <si>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</si>
  <si>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</si>
  <si>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</si>
  <si>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</si>
  <si>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</si>
  <si>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</si>
  <si>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</si>
  <si>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</si>
  <si>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</si>
  <si>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</si>
  <si>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</si>
  <si>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</si>
  <si>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</si>
  <si>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</si>
  <si>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</si>
  <si>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</si>
  <si>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</si>
  <si>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</si>
  <si>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</si>
  <si>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</si>
  <si>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</si>
  <si>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</si>
  <si>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</si>
  <si>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</si>
  <si>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</si>
  <si>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</si>
  <si>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</si>
  <si>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</si>
  <si>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</si>
  <si>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</si>
  <si>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</si>
  <si>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</si>
  <si>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</si>
  <si>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</si>
  <si>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</si>
  <si>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</si>
  <si>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</si>
  <si>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</si>
  <si>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</si>
  <si>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</si>
  <si>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</si>
  <si>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</si>
  <si>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</si>
  <si>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</si>
  <si>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</si>
  <si>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</si>
  <si>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</si>
  <si>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</si>
  <si>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</si>
  <si>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</si>
  <si>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</si>
  <si>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</si>
  <si>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</si>
  <si>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</si>
  <si>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</si>
  <si>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</si>
  <si>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</si>
  <si>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</si>
  <si>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</si>
  <si>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</si>
  <si>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</si>
  <si>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</si>
  <si>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</si>
  <si>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</si>
  <si>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</si>
  <si>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</si>
  <si>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</si>
  <si>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</si>
  <si>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</si>
  <si>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</si>
  <si>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</si>
  <si>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</si>
  <si>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</si>
  <si>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</si>
  <si>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</si>
  <si>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</si>
  <si>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</si>
  <si>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</si>
  <si>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</si>
  <si>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</si>
  <si>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</si>
  <si>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</si>
  <si>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</si>
  <si>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</si>
  <si>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</si>
  <si>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</si>
  <si>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</si>
  <si>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</si>
  <si>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</si>
  <si>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</si>
  <si>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</si>
  <si>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</si>
  <si>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</si>
  <si>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</si>
  <si>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</si>
  <si>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</si>
  <si>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</si>
  <si>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</si>
  <si>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</si>
  <si>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</si>
  <si>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</si>
  <si>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</si>
  <si>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</si>
  <si>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</si>
  <si>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</si>
  <si>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</si>
  <si>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</si>
  <si>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</si>
  <si>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</si>
  <si>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</si>
  <si>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</si>
  <si>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</si>
  <si>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</si>
  <si>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</si>
  <si>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</si>
  <si>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</si>
  <si>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</si>
  <si>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</si>
  <si>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</si>
  <si>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</si>
  <si>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</si>
  <si>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</si>
  <si>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</si>
  <si>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</si>
  <si>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</si>
  <si>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</si>
  <si>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1 COTONA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</si>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</sst>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669" activePane="bottomRight" state="frozen"/>
      <selection pane="bottomRight" activeCell="AG679" sqref="AG6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263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263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263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263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263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263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263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263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263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263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263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263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263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263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263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263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263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263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263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263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263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263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263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239"/>
      <c r="D660" s="240" t="s">
        <v>531</v>
      </c>
      <c r="E660" s="273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2">
        <v>56</v>
      </c>
      <c r="K660" s="222">
        <v>218.75</v>
      </c>
      <c r="L660" s="177">
        <v>211</v>
      </c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5" t="s">
        <v>1876</v>
      </c>
      <c r="O660" s="163">
        <v>0.29166666666666669</v>
      </c>
      <c r="P660" s="163">
        <v>0.16666666666666666</v>
      </c>
      <c r="Q660" s="177">
        <f>510*4</f>
        <v>2040</v>
      </c>
      <c r="R660" s="10" t="str">
        <f>IFERROR(_xlfn.XLOOKUP(F660, BS_ATIVIDADE[ATIVIDADE],BS_ATIVIDADE[UNIDADE] ), "*")</f>
        <v>M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1" t="s">
        <v>1696</v>
      </c>
      <c r="W660" s="263" t="s">
        <v>1877</v>
      </c>
      <c r="X660" s="212" t="s">
        <v>663</v>
      </c>
      <c r="Y660" s="179"/>
      <c r="Z660" s="179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80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4" t="str">
        <f>IF(BS_CONTROLE[[#This Row],[Local - Partida]]=0, "-", BS_CONTROLE[[#This Row],[Local - Partida]])</f>
        <v>ZYU1</v>
      </c>
      <c r="AL660" s="264" t="str">
        <f>IF(BS_CONTROLE[[#This Row],[Local - Encerramento]]=0, "-", BS_CONTROLE[[#This Row],[Local - Encerramento]])</f>
        <v>ZYU1</v>
      </c>
      <c r="AM660" s="264" t="str">
        <f>IF(BS_CONTROLE[[#This Row],[Entre - Estações]]=0, "-", BS_CONTROLE[[#This Row],[Entre - Estações]])</f>
        <v>ZST-ZXI</v>
      </c>
      <c r="AN660" s="264" t="str">
        <f>IF(BS_CONTROLE[[#This Row],[SB]]=0, "-", BS_CONTROLE[[#This Row],[SB]])</f>
        <v>ZXI2/216ZXI2/ZST2162</v>
      </c>
      <c r="AO660" s="246">
        <f>IF(BS_CONTROLE[[#This Row],[SUB]]=0, "-", BS_CONTROLE[[#This Row],[SUB]])</f>
        <v>56</v>
      </c>
      <c r="AP660" s="247">
        <f>IF(BS_CONTROLE[[#This Row],[KM - Inicio]]=0, "-", BS_CONTROLE[[#This Row],[KM - Inicio]])</f>
        <v>218.75</v>
      </c>
      <c r="AQ660" s="247">
        <f>IF(BS_CONTROLE[[#This Row],[KM - Fim]]=0, "-", BS_CONTROLE[[#This Row],[KM - Fim]])</f>
        <v>211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/>
      <c r="BF660" s="248" t="str">
        <f>IF(BS_CONTROLE[[#This Row],[Responsavel pelo boletim]]=0, "-", BS_CONTROLE[[#This Row],[Responsavel pelo boletim]])</f>
        <v>Antonioni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9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239"/>
      <c r="D661" s="240" t="s">
        <v>542</v>
      </c>
      <c r="E661" s="273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2">
        <v>56</v>
      </c>
      <c r="K661" s="222">
        <v>168</v>
      </c>
      <c r="L661" s="177" t="s">
        <v>317</v>
      </c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7">
        <v>100</v>
      </c>
      <c r="R661" s="10" t="str">
        <f>IFERROR(_xlfn.XLOOKUP(F661, BS_ATIVIDADE[ATIVIDADE],BS_ATIVIDADE[UNIDADE] ), "*")</f>
        <v>Nº DE DORMENTES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1" t="s">
        <v>926</v>
      </c>
      <c r="W661" s="263" t="s">
        <v>1879</v>
      </c>
      <c r="X661" s="212" t="s">
        <v>668</v>
      </c>
      <c r="Y661" s="179"/>
      <c r="Z661" s="179"/>
      <c r="AA661" s="84" t="s">
        <v>1915</v>
      </c>
      <c r="AB661" s="71" t="s">
        <v>660</v>
      </c>
      <c r="AC661" s="71" t="s">
        <v>317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80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4" t="str">
        <f>IF(BS_CONTROLE[[#This Row],[Local - Partida]]=0, "-", BS_CONTROLE[[#This Row],[Local - Partida]])</f>
        <v>ZYU1</v>
      </c>
      <c r="AL661" s="264" t="str">
        <f>IF(BS_CONTROLE[[#This Row],[Local - Encerramento]]=0, "-", BS_CONTROLE[[#This Row],[Local - Encerramento]])</f>
        <v>ZYU1</v>
      </c>
      <c r="AM661" s="264" t="str">
        <f>IF(BS_CONTROLE[[#This Row],[Entre - Estações]]=0, "-", BS_CONTROLE[[#This Row],[Entre - Estações]])</f>
        <v>ZER-170</v>
      </c>
      <c r="AN661" s="264" t="str">
        <f>IF(BS_CONTROLE[[#This Row],[SB]]=0, "-", BS_CONTROLE[[#This Row],[SB]])</f>
        <v>ZER169</v>
      </c>
      <c r="AO661" s="246">
        <f>IF(BS_CONTROLE[[#This Row],[SUB]]=0, "-", BS_CONTROLE[[#This Row],[SUB]])</f>
        <v>56</v>
      </c>
      <c r="AP661" s="247">
        <f>IF(BS_CONTROLE[[#This Row],[KM - Inicio]]=0, "-", BS_CONTROLE[[#This Row],[KM - Inicio]])</f>
        <v>168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/>
      <c r="BF661" s="248" t="str">
        <f>IF(BS_CONTROLE[[#This Row],[Responsavel pelo boletim]]=0, "-", BS_CONTROLE[[#This Row],[Responsavel pelo boletim]])</f>
        <v>Jonas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9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239"/>
      <c r="D662" s="212" t="s">
        <v>611</v>
      </c>
      <c r="E662" s="293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2">
        <v>56</v>
      </c>
      <c r="K662" s="222">
        <v>167.5</v>
      </c>
      <c r="L662" s="177" t="s">
        <v>317</v>
      </c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7">
        <v>15</v>
      </c>
      <c r="R662" s="10" t="str">
        <f>IFERROR(_xlfn.XLOOKUP(F662, BS_ATIVIDADE[ATIVIDADE],BS_ATIVIDADE[UNIDADE] ), "*")</f>
        <v>Nº DE DORMENTES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1" t="s">
        <v>1881</v>
      </c>
      <c r="W662" s="263" t="s">
        <v>1882</v>
      </c>
      <c r="X662" s="212" t="s">
        <v>668</v>
      </c>
      <c r="Y662" s="179"/>
      <c r="Z662" s="179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80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ZER-170</v>
      </c>
      <c r="AN662" s="264" t="str">
        <f>IF(BS_CONTROLE[[#This Row],[SB]]=0, "-", BS_CONTROLE[[#This Row],[SB]])</f>
        <v>ZER169</v>
      </c>
      <c r="AO662" s="246">
        <f>IF(BS_CONTROLE[[#This Row],[SUB]]=0, "-", BS_CONTROLE[[#This Row],[SUB]])</f>
        <v>56</v>
      </c>
      <c r="AP662" s="247">
        <f>IF(BS_CONTROLE[[#This Row],[KM - Inicio]]=0, "-", BS_CONTROLE[[#This Row],[KM - Inicio]])</f>
        <v>167.5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/>
      <c r="BF662" s="248" t="str">
        <f>IF(BS_CONTROLE[[#This Row],[Responsavel pelo boletim]]=0, "-", BS_CONTROLE[[#This Row],[Responsavel pelo boletim]])</f>
        <v>José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9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239"/>
      <c r="D663" s="212" t="s">
        <v>355</v>
      </c>
      <c r="E663" s="273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2">
        <v>55</v>
      </c>
      <c r="K663" s="222">
        <v>118.3</v>
      </c>
      <c r="L663" s="177">
        <v>127</v>
      </c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5" t="s">
        <v>1916</v>
      </c>
      <c r="O663" s="163">
        <v>0.33333333333333331</v>
      </c>
      <c r="P663" s="163">
        <v>0.20833333333333334</v>
      </c>
      <c r="Q663" s="177">
        <v>1</v>
      </c>
      <c r="R663" s="10" t="str">
        <f>IFERROR(_xlfn.XLOOKUP(F663, BS_ATIVIDADE[ATIVIDADE],BS_ATIVIDADE[UNIDADE] ), "*")</f>
        <v>BINÁRIO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1" t="s">
        <v>1849</v>
      </c>
      <c r="W663" s="263" t="s">
        <v>1917</v>
      </c>
      <c r="X663" s="212" t="s">
        <v>663</v>
      </c>
      <c r="Y663" s="179"/>
      <c r="Z663" s="179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80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ZLU-ZWI</v>
      </c>
      <c r="AN663" s="264" t="str">
        <f>IF(BS_CONTROLE[[#This Row],[SB]]=0, "-", BS_CONTROLE[[#This Row],[SB]])</f>
        <v>ZWI2/121ZWI2/1231212/1241232/1251242/ZYQ1262</v>
      </c>
      <c r="AO663" s="246">
        <f>IF(BS_CONTROLE[[#This Row],[SUB]]=0, "-", BS_CONTROLE[[#This Row],[SUB]])</f>
        <v>55</v>
      </c>
      <c r="AP663" s="247">
        <f>IF(BS_CONTROLE[[#This Row],[KM - Inicio]]=0, "-", BS_CONTROLE[[#This Row],[KM - Inicio]])</f>
        <v>118.3</v>
      </c>
      <c r="AQ663" s="247">
        <f>IF(BS_CONTROLE[[#This Row],[KM - Fim]]=0, "-", BS_CONTROLE[[#This Row],[KM - Fim]])</f>
        <v>127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/>
      <c r="BF663" s="248" t="str">
        <f>IF(BS_CONTROLE[[#This Row],[Responsavel pelo boletim]]=0, "-", BS_CONTROLE[[#This Row],[Responsavel pelo boletim]])</f>
        <v xml:space="preserve">Alisson 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9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239"/>
      <c r="D664" s="212" t="s">
        <v>574</v>
      </c>
      <c r="E664" s="273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2">
        <v>55</v>
      </c>
      <c r="K664" s="222">
        <v>121.63</v>
      </c>
      <c r="L664" s="177" t="s">
        <v>317</v>
      </c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5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7">
        <v>2</v>
      </c>
      <c r="R664" s="10" t="str">
        <f>IFERROR(_xlfn.XLOOKUP(F664, BS_ATIVIDADE[ATIVIDADE],BS_ATIVIDADE[UNIDADE] ), "*")</f>
        <v>Nº DE SOLDA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1" t="s">
        <v>1895</v>
      </c>
      <c r="W664" s="263" t="s">
        <v>1918</v>
      </c>
      <c r="X664" s="212" t="s">
        <v>663</v>
      </c>
      <c r="Y664" s="179"/>
      <c r="Z664" s="179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80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ZWI-ZYQ</v>
      </c>
      <c r="AN664" s="264">
        <f>IF(BS_CONTROLE[[#This Row],[SB]]=0, "-", BS_CONTROLE[[#This Row],[SB]])</f>
        <v>1231212</v>
      </c>
      <c r="AO664" s="246">
        <f>IF(BS_CONTROLE[[#This Row],[SUB]]=0, "-", BS_CONTROLE[[#This Row],[SUB]])</f>
        <v>55</v>
      </c>
      <c r="AP664" s="247">
        <f>IF(BS_CONTROLE[[#This Row],[KM - Inicio]]=0, "-", BS_CONTROLE[[#This Row],[KM - Inicio]])</f>
        <v>121.63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/>
      <c r="BF664" s="248" t="str">
        <f>IF(BS_CONTROLE[[#This Row],[Responsavel pelo boletim]]=0, "-", BS_CONTROLE[[#This Row],[Responsavel pelo boletim]])</f>
        <v>Caique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9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239"/>
      <c r="D665" s="212" t="s">
        <v>564</v>
      </c>
      <c r="E665" s="273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2">
        <v>55</v>
      </c>
      <c r="K665" s="222">
        <v>120.521</v>
      </c>
      <c r="L665" s="177" t="s">
        <v>317</v>
      </c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7">
        <v>2</v>
      </c>
      <c r="R665" s="10" t="str">
        <f>IFERROR(_xlfn.XLOOKUP(F665, BS_ATIVIDADE[ATIVIDADE],BS_ATIVIDADE[UNIDADE] ), "*")</f>
        <v>Nº DE SOLDA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1" t="s">
        <v>1897</v>
      </c>
      <c r="W665" s="263" t="s">
        <v>1918</v>
      </c>
      <c r="X665" s="212" t="s">
        <v>663</v>
      </c>
      <c r="Y665" s="179"/>
      <c r="Z665" s="179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80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ZWI-ZYQ</v>
      </c>
      <c r="AN665" s="264" t="str">
        <f>IF(BS_CONTROLE[[#This Row],[SB]]=0, "-", BS_CONTROLE[[#This Row],[SB]])</f>
        <v>121ZWI2</v>
      </c>
      <c r="AO665" s="246">
        <f>IF(BS_CONTROLE[[#This Row],[SUB]]=0, "-", BS_CONTROLE[[#This Row],[SUB]])</f>
        <v>55</v>
      </c>
      <c r="AP665" s="247">
        <f>IF(BS_CONTROLE[[#This Row],[KM - Inicio]]=0, "-", BS_CONTROLE[[#This Row],[KM - Inicio]])</f>
        <v>120.521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/>
      <c r="BF665" s="248" t="str">
        <f>IF(BS_CONTROLE[[#This Row],[Responsavel pelo boletim]]=0, "-", BS_CONTROLE[[#This Row],[Responsavel pelo boletim]])</f>
        <v>Adenilson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9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239"/>
      <c r="D666" s="212" t="s">
        <v>653</v>
      </c>
      <c r="E666" s="273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2">
        <v>55</v>
      </c>
      <c r="K666" s="222">
        <v>118.617</v>
      </c>
      <c r="L666" s="177" t="s">
        <v>317</v>
      </c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7">
        <v>2</v>
      </c>
      <c r="R666" s="10" t="str">
        <f>IFERROR(_xlfn.XLOOKUP(F666, BS_ATIVIDADE[ATIVIDADE],BS_ATIVIDADE[UNIDADE] ), "*")</f>
        <v>Nº DE SOLDA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1" t="s">
        <v>1919</v>
      </c>
      <c r="W666" s="263" t="s">
        <v>1918</v>
      </c>
      <c r="X666" s="212" t="s">
        <v>663</v>
      </c>
      <c r="Y666" s="179"/>
      <c r="Z666" s="179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80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ZLU-ZWI</v>
      </c>
      <c r="AN666" s="264" t="str">
        <f>IF(BS_CONTROLE[[#This Row],[SB]]=0, "-", BS_CONTROLE[[#This Row],[SB]])</f>
        <v>ZWI2</v>
      </c>
      <c r="AO666" s="246">
        <f>IF(BS_CONTROLE[[#This Row],[SUB]]=0, "-", BS_CONTROLE[[#This Row],[SUB]])</f>
        <v>55</v>
      </c>
      <c r="AP666" s="247">
        <f>IF(BS_CONTROLE[[#This Row],[KM - Inicio]]=0, "-", BS_CONTROLE[[#This Row],[KM - Inicio]])</f>
        <v>118.617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/>
      <c r="BF666" s="248" t="str">
        <f>IF(BS_CONTROLE[[#This Row],[Responsavel pelo boletim]]=0, "-", BS_CONTROLE[[#This Row],[Responsavel pelo boletim]])</f>
        <v>Willian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9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239"/>
      <c r="D667" s="212" t="s">
        <v>604</v>
      </c>
      <c r="E667" s="273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2">
        <v>55</v>
      </c>
      <c r="K667" s="222">
        <v>121.9</v>
      </c>
      <c r="L667" s="177" t="s">
        <v>317</v>
      </c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5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7">
        <v>2</v>
      </c>
      <c r="R667" s="10" t="str">
        <f>IFERROR(_xlfn.XLOOKUP(F667, BS_ATIVIDADE[ATIVIDADE],BS_ATIVIDADE[UNIDADE] ), "*")</f>
        <v>Nº DE SOLDA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1" t="s">
        <v>1899</v>
      </c>
      <c r="W667" s="263" t="s">
        <v>1918</v>
      </c>
      <c r="X667" s="212" t="s">
        <v>663</v>
      </c>
      <c r="Y667" s="179"/>
      <c r="Z667" s="179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80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ZWI-ZYQ</v>
      </c>
      <c r="AN667" s="264">
        <f>IF(BS_CONTROLE[[#This Row],[SB]]=0, "-", BS_CONTROLE[[#This Row],[SB]])</f>
        <v>1231212</v>
      </c>
      <c r="AO667" s="246">
        <f>IF(BS_CONTROLE[[#This Row],[SUB]]=0, "-", BS_CONTROLE[[#This Row],[SUB]])</f>
        <v>55</v>
      </c>
      <c r="AP667" s="247">
        <f>IF(BS_CONTROLE[[#This Row],[KM - Inicio]]=0, "-", BS_CONTROLE[[#This Row],[KM - Inicio]])</f>
        <v>121.9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>
        <f>IF(D667="","*",IFERROR(IF(ISODD(COUNT(AS667:AX667)),"ERRO",SUM((AT667-AS667),(AV667-AU667),(AX667-AW667))),"ERRO"))</f>
        <v>0</v>
      </c>
      <c r="AZ667" s="161"/>
      <c r="BA667" s="242"/>
      <c r="BB667" s="178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/>
      <c r="BF667" s="248" t="str">
        <f>IF(BS_CONTROLE[[#This Row],[Responsavel pelo boletim]]=0, "-", BS_CONTROLE[[#This Row],[Responsavel pelo boletim]])</f>
        <v>Ismael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9" t="str">
        <f t="shared" si="62"/>
        <v>OKOK</v>
      </c>
    </row>
    <row r="668" spans="1:72">
      <c r="A668" s="166" t="str">
        <f>D668&amp;B668</f>
        <v>EDSON (TP-780)46022</v>
      </c>
      <c r="B668" s="167">
        <v>46022</v>
      </c>
      <c r="C668" s="239"/>
      <c r="D668" s="212" t="s">
        <v>591</v>
      </c>
      <c r="E668" s="273">
        <v>594</v>
      </c>
      <c r="F668" s="161" t="s">
        <v>468</v>
      </c>
      <c r="G668" s="159" t="str">
        <f>IF(D668="","*",VLOOKUP(F668,BS_ATIVIDADE[#All],3,FALSE))</f>
        <v>ALÍVIO</v>
      </c>
      <c r="H668" s="163" t="s">
        <v>317</v>
      </c>
      <c r="I668" s="163" t="s">
        <v>317</v>
      </c>
      <c r="J668" s="222">
        <v>48</v>
      </c>
      <c r="K668" s="222">
        <v>142.08000000000001</v>
      </c>
      <c r="L668" s="177">
        <v>142.35</v>
      </c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8" s="163">
        <v>0.33333333333333331</v>
      </c>
      <c r="P668" s="163">
        <v>8.3333333333333329E-2</v>
      </c>
      <c r="Q668" s="177">
        <v>312</v>
      </c>
      <c r="R668" s="10" t="str">
        <f>IFERROR(_xlfn.XLOOKUP(F668, BS_ATIVIDADE[ATIVIDADE],BS_ATIVIDADE[UNIDADE] ), "*")</f>
        <v>M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1" t="s">
        <v>1105</v>
      </c>
      <c r="W668" s="263" t="s">
        <v>1028</v>
      </c>
      <c r="X668" s="212" t="s">
        <v>663</v>
      </c>
      <c r="Y668" s="179"/>
      <c r="Z668" s="179"/>
      <c r="AA668" s="84" t="s">
        <v>317</v>
      </c>
      <c r="AB668" s="71" t="s">
        <v>317</v>
      </c>
      <c r="AC668" s="71" t="s">
        <v>317</v>
      </c>
      <c r="AD668" s="172" t="s">
        <v>317</v>
      </c>
      <c r="AE668" s="84" t="s">
        <v>317</v>
      </c>
      <c r="AF668" s="84" t="s">
        <v>317</v>
      </c>
      <c r="AG668" s="84" t="s">
        <v>317</v>
      </c>
      <c r="AH668" s="180"/>
      <c r="AI668" s="171" t="str">
        <f>IF(BS_CONTROLE[[#This Row],[Atividade]]=0, "-", BS_CONTROLE[[#This Row],[Atividade]])</f>
        <v>PDM - ALÍVIO DE TENSÃO</v>
      </c>
      <c r="AJ668" s="9" t="str">
        <f>IF(D668="","*",VLOOKUP(AI668,BS_ATIVIDADE[#Data],3,FALSE))</f>
        <v>ALÍVIO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ZEM-ZEJ</v>
      </c>
      <c r="AN668" s="264" t="str">
        <f>IF(BS_CONTROLE[[#This Row],[SB]]=0, "-", BS_CONTROLE[[#This Row],[SB]])</f>
        <v>144ZMS1</v>
      </c>
      <c r="AO668" s="246">
        <f>IF(BS_CONTROLE[[#This Row],[SUB]]=0, "-", BS_CONTROLE[[#This Row],[SUB]])</f>
        <v>48</v>
      </c>
      <c r="AP668" s="247">
        <f>IF(BS_CONTROLE[[#This Row],[KM - Inicio]]=0, "-", BS_CONTROLE[[#This Row],[KM - Inicio]])</f>
        <v>142.08000000000001</v>
      </c>
      <c r="AQ668" s="247">
        <f>IF(BS_CONTROLE[[#This Row],[KM - Fim]]=0, "-", BS_CONTROLE[[#This Row],[KM - Fim]])</f>
        <v>142.35</v>
      </c>
      <c r="AR668" s="265"/>
      <c r="AS668" s="265"/>
      <c r="AT668" s="265"/>
      <c r="AU668" s="267"/>
      <c r="AV668" s="267"/>
      <c r="AW668" s="267"/>
      <c r="AX668" s="241"/>
      <c r="AY668" s="182">
        <f>IF(D668="","*",IFERROR(IF(ISODD(COUNT(AS668:AX668)),"ERRO",SUM((AT668-AS668),(AV668-AU668),(AX668-AW668))),"ERRO"))</f>
        <v>0</v>
      </c>
      <c r="AZ668" s="161"/>
      <c r="BA668" s="242"/>
      <c r="BB668" s="178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/>
      <c r="BF668" s="248" t="str">
        <f>IF(BS_CONTROLE[[#This Row],[Responsavel pelo boletim]]=0, "-", BS_CONTROLE[[#This Row],[Responsavel pelo boletim]])</f>
        <v>Edson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Produção e Intervalo</v>
      </c>
      <c r="BR668" s="19">
        <f t="shared" si="60"/>
        <v>0</v>
      </c>
      <c r="BS668" s="19">
        <f t="shared" si="61"/>
        <v>0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12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263"/>
      <c r="X669" s="212"/>
      <c r="Y669" s="179"/>
      <c r="Z669" s="179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12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263"/>
      <c r="X670" s="212"/>
      <c r="Y670" s="179"/>
      <c r="Z670" s="179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>W6046022</v>
      </c>
      <c r="B671" s="167">
        <v>46022</v>
      </c>
      <c r="C671" s="239"/>
      <c r="D671" s="212" t="s">
        <v>543</v>
      </c>
      <c r="E671" s="273">
        <v>594</v>
      </c>
      <c r="F671" s="161" t="s">
        <v>479</v>
      </c>
      <c r="G671" s="159" t="str">
        <f>IF(D671="","*",VLOOKUP(F671,BS_ATIVIDADE[#All],3,FALSE))</f>
        <v>DORMENTE - DESCARGA</v>
      </c>
      <c r="H671" s="163" t="s">
        <v>208</v>
      </c>
      <c r="I671" s="163" t="s">
        <v>208</v>
      </c>
      <c r="J671" s="222">
        <v>55</v>
      </c>
      <c r="K671" s="222">
        <v>156</v>
      </c>
      <c r="L671" s="177">
        <v>158.80000000000001</v>
      </c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1" s="335" t="s">
        <v>1920</v>
      </c>
      <c r="O671" s="163">
        <v>0.29166666666666669</v>
      </c>
      <c r="P671" s="163">
        <v>4.1666666666666664E-2</v>
      </c>
      <c r="Q671" s="177">
        <v>600</v>
      </c>
      <c r="R671" s="10" t="str">
        <f>IFERROR(_xlfn.XLOOKUP(F671, BS_ATIVIDADE[ATIVIDADE],BS_ATIVIDADE[UNIDADE] ), "*")</f>
        <v>Nº DE DORMENTES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1" s="160" t="str">
        <f>IFERROR(_xlfn.XLOOKUP(J671, BASE_MAPA!$D$2:$D$260, BASE_MAPA!$I$2:$I$260), "ERRO")</f>
        <v>ZKE</v>
      </c>
      <c r="V671" s="261" t="s">
        <v>1921</v>
      </c>
      <c r="W671" s="263" t="s">
        <v>1879</v>
      </c>
      <c r="X671" s="212" t="s">
        <v>668</v>
      </c>
      <c r="Y671" s="179"/>
      <c r="Z671" s="179"/>
      <c r="AA671" s="84" t="s">
        <v>1922</v>
      </c>
      <c r="AB671" s="71" t="s">
        <v>660</v>
      </c>
      <c r="AC671" s="71" t="s">
        <v>317</v>
      </c>
      <c r="AD671" s="172">
        <v>0.25</v>
      </c>
      <c r="AE671" s="84">
        <v>7694</v>
      </c>
      <c r="AF671" s="84" t="s">
        <v>317</v>
      </c>
      <c r="AG671" s="84" t="s">
        <v>317</v>
      </c>
      <c r="AH671" s="180"/>
      <c r="AI671" s="171" t="str">
        <f>IF(BS_CONTROLE[[#This Row],[Atividade]]=0, "-", BS_CONTROLE[[#This Row],[Atividade]])</f>
        <v>PDM - DESCARGA - DORMENTE</v>
      </c>
      <c r="AJ671" s="9" t="str">
        <f>IF(D671="","*",VLOOKUP(AI671,BS_ATIVIDADE[#Data],3,FALSE))</f>
        <v>DORMENTE - DESCARGA</v>
      </c>
      <c r="AK671" s="264" t="str">
        <f>IF(BS_CONTROLE[[#This Row],[Local - Partida]]=0, "-", BS_CONTROLE[[#This Row],[Local - Partida]])</f>
        <v>ZEM1302</v>
      </c>
      <c r="AL671" s="264" t="str">
        <f>IF(BS_CONTROLE[[#This Row],[Local - Encerramento]]=0, "-", BS_CONTROLE[[#This Row],[Local - Encerramento]])</f>
        <v>ZEM1302</v>
      </c>
      <c r="AM671" s="264" t="str">
        <f>IF(BS_CONTROLE[[#This Row],[Entre - Estações]]=0, "-", BS_CONTROLE[[#This Row],[Entre - Estações]])</f>
        <v>ZEJ-ZEV</v>
      </c>
      <c r="AN671" s="264" t="str">
        <f>IF(BS_CONTROLE[[#This Row],[SB]]=0, "-", BS_CONTROLE[[#This Row],[SB]])</f>
        <v>1571562/ZEV1572/ZEV2</v>
      </c>
      <c r="AO671" s="246">
        <f>IF(BS_CONTROLE[[#This Row],[SUB]]=0, "-", BS_CONTROLE[[#This Row],[SUB]])</f>
        <v>55</v>
      </c>
      <c r="AP671" s="247">
        <f>IF(BS_CONTROLE[[#This Row],[KM - Inicio]]=0, "-", BS_CONTROLE[[#This Row],[KM - Inicio]])</f>
        <v>156</v>
      </c>
      <c r="AQ671" s="247">
        <f>IF(BS_CONTROLE[[#This Row],[KM - Fim]]=0, "-", BS_CONTROLE[[#This Row],[KM - Fim]])</f>
        <v>158.80000000000001</v>
      </c>
      <c r="AR671" s="265"/>
      <c r="AS671" s="265"/>
      <c r="AT671" s="265"/>
      <c r="AU671" s="267"/>
      <c r="AV671" s="267"/>
      <c r="AW671" s="267"/>
      <c r="AX671" s="241"/>
      <c r="AY671" s="182">
        <f>IF(D671="","*",IFERROR(IF(ISODD(COUNT(AS671:AX671)),"ERRO",SUM((AT671-AS671),(AV671-AU671),(AX671-AW671))),"ERRO"))</f>
        <v>0</v>
      </c>
      <c r="AZ671" s="161"/>
      <c r="BA671" s="242"/>
      <c r="BB671" s="178" t="str">
        <f>IFERROR(_xlfn.XLOOKUP(AI671, BS_ATIVIDADE[ATIVIDADE],BS_ATIVIDADE[UNIDADE] ), "*")</f>
        <v>Nº DE DORMENTES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1" s="162"/>
      <c r="BF671" s="248" t="str">
        <f>IF(BS_CONTROLE[[#This Row],[Responsavel pelo boletim]]=0, "-", BS_CONTROLE[[#This Row],[Responsavel pelo boletim]])</f>
        <v xml:space="preserve">Felipe 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Produção e Intervalo</v>
      </c>
      <c r="BR671" s="19">
        <f t="shared" si="60"/>
        <v>0</v>
      </c>
      <c r="BS671" s="19">
        <f t="shared" si="61"/>
        <v>0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12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12"/>
      <c r="Y672" s="179"/>
      <c r="Z672" s="179"/>
      <c r="AA672" s="84" t="s">
        <v>317</v>
      </c>
      <c r="AB672" s="71" t="s">
        <v>317</v>
      </c>
      <c r="AC672" s="71" t="s">
        <v>317</v>
      </c>
      <c r="AD672" s="172" t="s">
        <v>317</v>
      </c>
      <c r="AE672" s="84" t="s">
        <v>317</v>
      </c>
      <c r="AF672" s="84" t="s">
        <v>317</v>
      </c>
      <c r="AG672" s="84" t="s">
        <v>317</v>
      </c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>MOD ZEZ46022</v>
      </c>
      <c r="B673" s="167">
        <v>46022</v>
      </c>
      <c r="C673" s="239"/>
      <c r="D673" s="212" t="s">
        <v>341</v>
      </c>
      <c r="E673" s="273">
        <v>594</v>
      </c>
      <c r="F673" s="161" t="s">
        <v>306</v>
      </c>
      <c r="G673" s="159" t="str">
        <f>IF(D673="","*",VLOOKUP(F673,BS_ATIVIDADE[#All],3,FALSE))</f>
        <v>OUTROS</v>
      </c>
      <c r="H673" s="163" t="s">
        <v>317</v>
      </c>
      <c r="I673" s="163" t="s">
        <v>317</v>
      </c>
      <c r="J673" s="222">
        <v>92</v>
      </c>
      <c r="K673" s="222">
        <v>75.183999999999997</v>
      </c>
      <c r="L673" s="177">
        <v>81.828000000000003</v>
      </c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3" s="163">
        <v>0</v>
      </c>
      <c r="P673" s="163">
        <v>0.99930555555555556</v>
      </c>
      <c r="Q673" s="177">
        <v>1</v>
      </c>
      <c r="R673" s="10" t="str">
        <f>IFERROR(_xlfn.XLOOKUP(F673, BS_ATIVIDADE[ATIVIDADE],BS_ATIVIDADE[UNIDADE] ), "*")</f>
        <v>BINÁRIO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3" s="160" t="str">
        <f>IFERROR(_xlfn.XLOOKUP(J673, BASE_MAPA!$D$2:$D$260, BASE_MAPA!$I$2:$I$260), "ERRO")</f>
        <v>069-ZEV</v>
      </c>
      <c r="V673" s="261" t="s">
        <v>1032</v>
      </c>
      <c r="W673" s="263" t="s">
        <v>1903</v>
      </c>
      <c r="X673" s="212" t="s">
        <v>663</v>
      </c>
      <c r="Y673" s="179"/>
      <c r="Z673" s="179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80"/>
      <c r="AI673" s="171" t="str">
        <f>IF(BS_CONTROLE[[#This Row],[Atividade]]=0, "-", BS_CONTROLE[[#This Row],[Atividade]])</f>
        <v>BLOCO</v>
      </c>
      <c r="AJ673" s="9" t="str">
        <f>IF(D673="","*",VLOOKUP(AI673,BS_ATIVIDADE[#Data],3,FALSE))</f>
        <v>OUTROS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ZXW-ZEZ</v>
      </c>
      <c r="AN673" s="264" t="str">
        <f>IF(BS_CONTROLE[[#This Row],[SB]]=0, "-", BS_CONTROLE[[#This Row],[SB]])</f>
        <v>K79ZEZ2</v>
      </c>
      <c r="AO673" s="246">
        <f>IF(BS_CONTROLE[[#This Row],[SUB]]=0, "-", BS_CONTROLE[[#This Row],[SUB]])</f>
        <v>92</v>
      </c>
      <c r="AP673" s="247">
        <f>IF(BS_CONTROLE[[#This Row],[KM - Inicio]]=0, "-", BS_CONTROLE[[#This Row],[KM - Inicio]])</f>
        <v>75.183999999999997</v>
      </c>
      <c r="AQ673" s="247">
        <f>IF(BS_CONTROLE[[#This Row],[KM - Fim]]=0, "-", BS_CONTROLE[[#This Row],[KM - Fim]])</f>
        <v>81.828000000000003</v>
      </c>
      <c r="AR673" s="265"/>
      <c r="AS673" s="265"/>
      <c r="AT673" s="265"/>
      <c r="AU673" s="267"/>
      <c r="AV673" s="267"/>
      <c r="AW673" s="267"/>
      <c r="AX673" s="241"/>
      <c r="AY673" s="182">
        <f>IF(D673="","*",IFERROR(IF(ISODD(COUNT(AS673:AX673)),"ERRO",SUM((AT673-AS673),(AV673-AU673),(AX673-AW673))),"ERRO"))</f>
        <v>0</v>
      </c>
      <c r="AZ673" s="161"/>
      <c r="BA673" s="242"/>
      <c r="BB673" s="178" t="str">
        <f>IFERROR(_xlfn.XLOOKUP(AI673, BS_ATIVIDADE[ATIVIDADE],BS_ATIVIDADE[UNIDADE] ), "*")</f>
        <v>BINÁRIO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3" s="162"/>
      <c r="BF673" s="248" t="str">
        <f>IF(BS_CONTROLE[[#This Row],[Responsavel pelo boletim]]=0, "-", BS_CONTROLE[[#This Row],[Responsavel pelo boletim]])</f>
        <v>Augusto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Produção e Intervalo</v>
      </c>
      <c r="BR673" s="19">
        <f t="shared" si="60"/>
        <v>0</v>
      </c>
      <c r="BS673" s="19">
        <f t="shared" si="61"/>
        <v>0</v>
      </c>
      <c r="BT673" s="219" t="str">
        <f t="shared" si="62"/>
        <v>OKOK</v>
      </c>
    </row>
    <row r="674" spans="1:72" ht="23.25">
      <c r="A674" s="166" t="str">
        <f>D674&amp;B674</f>
        <v>W6146022</v>
      </c>
      <c r="B674" s="167">
        <v>46022</v>
      </c>
      <c r="C674" s="239"/>
      <c r="D674" s="212" t="s">
        <v>544</v>
      </c>
      <c r="E674" s="273">
        <v>594</v>
      </c>
      <c r="F674" s="161" t="s">
        <v>331</v>
      </c>
      <c r="G674" s="159" t="str">
        <f>IF(D674="","*",VLOOKUP(F674,BS_ATIVIDADE[#All],3,FALSE))</f>
        <v>OUTROS</v>
      </c>
      <c r="H674" s="163" t="s">
        <v>273</v>
      </c>
      <c r="I674" s="163" t="s">
        <v>273</v>
      </c>
      <c r="J674" s="222">
        <v>92</v>
      </c>
      <c r="K674" s="222">
        <v>83.7</v>
      </c>
      <c r="L674" s="177" t="s">
        <v>317</v>
      </c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4" s="163">
        <v>0.3125</v>
      </c>
      <c r="P674" s="163">
        <v>4.1666666666666664E-2</v>
      </c>
      <c r="Q674" s="177">
        <v>1</v>
      </c>
      <c r="R674" s="10" t="str">
        <f>IFERROR(_xlfn.XLOOKUP(F674, BS_ATIVIDADE[ATIVIDADE],BS_ATIVIDADE[UNIDADE] ), "*")</f>
        <v>BINÁRIO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1" t="s">
        <v>1032</v>
      </c>
      <c r="W674" s="263" t="s">
        <v>1923</v>
      </c>
      <c r="X674" s="212" t="s">
        <v>663</v>
      </c>
      <c r="Y674" s="179"/>
      <c r="Z674" s="179"/>
      <c r="AA674" s="84">
        <v>1</v>
      </c>
      <c r="AB674" s="71" t="s">
        <v>660</v>
      </c>
      <c r="AC674" s="71" t="s">
        <v>317</v>
      </c>
      <c r="AD674" s="172">
        <v>0.29166666666666669</v>
      </c>
      <c r="AE674" s="84">
        <v>7663</v>
      </c>
      <c r="AF674" s="84" t="s">
        <v>317</v>
      </c>
      <c r="AG674" s="84" t="s">
        <v>317</v>
      </c>
      <c r="AH674" s="180"/>
      <c r="AI674" s="171" t="str">
        <f>IF(BS_CONTROLE[[#This Row],[Atividade]]=0, "-", BS_CONTROLE[[#This Row],[Atividade]])</f>
        <v>DESLOCAMENTO</v>
      </c>
      <c r="AJ674" s="9" t="str">
        <f>IF(D674="","*",VLOOKUP(AI674,BS_ATIVIDADE[#Data],3,FALSE))</f>
        <v>OUTROS</v>
      </c>
      <c r="AK674" s="264" t="str">
        <f>IF(BS_CONTROLE[[#This Row],[Local - Partida]]=0, "-", BS_CONTROLE[[#This Row],[Local - Partida]])</f>
        <v>K67ZEV2</v>
      </c>
      <c r="AL674" s="264" t="str">
        <f>IF(BS_CONTROLE[[#This Row],[Local - Encerramento]]=0, "-", BS_CONTROLE[[#This Row],[Local - Encerramento]])</f>
        <v>K67ZEV2</v>
      </c>
      <c r="AM674" s="264" t="str">
        <f>IF(BS_CONTROLE[[#This Row],[Entre - Estações]]=0, "-", BS_CONTROLE[[#This Row],[Entre - Estações]])</f>
        <v>ZXW</v>
      </c>
      <c r="AN674" s="264" t="str">
        <f>IF(BS_CONTROLE[[#This Row],[SB]]=0, "-", BS_CONTROLE[[#This Row],[SB]])</f>
        <v>K84ZXW2</v>
      </c>
      <c r="AO674" s="246">
        <f>IF(BS_CONTROLE[[#This Row],[SUB]]=0, "-", BS_CONTROLE[[#This Row],[SUB]])</f>
        <v>92</v>
      </c>
      <c r="AP674" s="247">
        <f>IF(BS_CONTROLE[[#This Row],[KM - Inicio]]=0, "-", BS_CONTROLE[[#This Row],[KM - Inicio]])</f>
        <v>83.7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>
        <f>IF(D674="","*",IFERROR(IF(ISODD(COUNT(AS674:AX674)),"ERRO",SUM((AT674-AS674),(AV674-AU674),(AX674-AW674))),"ERRO"))</f>
        <v>0</v>
      </c>
      <c r="AZ674" s="161"/>
      <c r="BA674" s="242"/>
      <c r="BB674" s="178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/>
      <c r="BF674" s="248" t="str">
        <f>IF(BS_CONTROLE[[#This Row],[Responsavel pelo boletim]]=0, "-", BS_CONTROLE[[#This Row],[Responsavel pelo boletim]])</f>
        <v>Augusto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12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/>
      <c r="N675" s="335"/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12"/>
      <c r="Y675" s="179"/>
      <c r="Z675" s="179"/>
      <c r="AA675" s="84" t="s">
        <v>317</v>
      </c>
      <c r="AB675" s="71" t="s">
        <v>317</v>
      </c>
      <c r="AC675" s="71" t="s">
        <v>317</v>
      </c>
      <c r="AD675" s="172" t="s">
        <v>317</v>
      </c>
      <c r="AE675" s="84" t="s">
        <v>317</v>
      </c>
      <c r="AF675" s="84" t="s">
        <v>317</v>
      </c>
      <c r="AG675" s="84" t="s">
        <v>317</v>
      </c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>ANTONI  (TP-720)46022</v>
      </c>
      <c r="B676" s="167">
        <v>46022</v>
      </c>
      <c r="C676" s="239"/>
      <c r="D676" s="212" t="s">
        <v>569</v>
      </c>
      <c r="E676" s="273">
        <v>594</v>
      </c>
      <c r="F676" s="161" t="s">
        <v>502</v>
      </c>
      <c r="G676" s="159" t="str">
        <f>IF(D676="","*",VLOOKUP(F676,BS_ATIVIDADE[#All],3,FALSE))</f>
        <v>DORMENTE - SUBSTITUIÇÂO</v>
      </c>
      <c r="H676" s="163" t="s">
        <v>317</v>
      </c>
      <c r="I676" s="163" t="s">
        <v>317</v>
      </c>
      <c r="J676" s="222">
        <v>92</v>
      </c>
      <c r="K676" s="222">
        <v>106.8</v>
      </c>
      <c r="L676" s="177" t="s">
        <v>317</v>
      </c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76" s="163">
        <v>0.375</v>
      </c>
      <c r="P676" s="163">
        <v>0.16666666666666666</v>
      </c>
      <c r="Q676" s="177">
        <v>30</v>
      </c>
      <c r="R676" s="10" t="str">
        <f>IFERROR(_xlfn.XLOOKUP(F676, BS_ATIVIDADE[ATIVIDADE],BS_ATIVIDADE[UNIDADE] ), "*")</f>
        <v>Nº DE DORMENTES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6" s="160" t="str">
        <f>IFERROR(_xlfn.XLOOKUP(J676, BASE_MAPA!$D$2:$D$260, BASE_MAPA!$I$2:$I$260), "ERRO")</f>
        <v>069-ZEV</v>
      </c>
      <c r="V676" s="261" t="s">
        <v>1924</v>
      </c>
      <c r="W676" s="263" t="s">
        <v>1925</v>
      </c>
      <c r="X676" s="212" t="s">
        <v>663</v>
      </c>
      <c r="Y676" s="179"/>
      <c r="Z676" s="179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80"/>
      <c r="AI676" s="171" t="str">
        <f>IF(BS_CONTROLE[[#This Row],[Atividade]]=0, "-", BS_CONTROLE[[#This Row],[Atividade]])</f>
        <v>PDM - SUBSTITUIÇÃO - DORMENTE</v>
      </c>
      <c r="AJ676" s="9" t="str">
        <f>IF(D676="","*",VLOOKUP(AI676,BS_ATIVIDADE[#Data],3,FALSE))</f>
        <v>DORMENTE - SUBSTITUIÇÂO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ZPT</v>
      </c>
      <c r="AN676" s="264" t="str">
        <f>IF(BS_CONTROLE[[#This Row],[SB]]=0, "-", BS_CONTROLE[[#This Row],[SB]])</f>
        <v>ZPT1</v>
      </c>
      <c r="AO676" s="246">
        <f>IF(BS_CONTROLE[[#This Row],[SUB]]=0, "-", BS_CONTROLE[[#This Row],[SUB]])</f>
        <v>92</v>
      </c>
      <c r="AP676" s="247">
        <f>IF(BS_CONTROLE[[#This Row],[KM - Inicio]]=0, "-", BS_CONTROLE[[#This Row],[KM - Inicio]])</f>
        <v>106.8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>
        <f>IF(D676="","*",IFERROR(IF(ISODD(COUNT(AS676:AX676)),"ERRO",SUM((AT676-AS676),(AV676-AU676),(AX676-AW676))),"ERRO"))</f>
        <v>0</v>
      </c>
      <c r="AZ676" s="161"/>
      <c r="BA676" s="242"/>
      <c r="BB676" s="178" t="str">
        <f>IFERROR(_xlfn.XLOOKUP(AI676, BS_ATIVIDADE[ATIVIDADE],BS_ATIVIDADE[UNIDADE] ), "*")</f>
        <v>Nº DE DORMENTES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6" s="162"/>
      <c r="BF676" s="248" t="str">
        <f>IF(BS_CONTROLE[[#This Row],[Responsavel pelo boletim]]=0, "-", BS_CONTROLE[[#This Row],[Responsavel pelo boletim]])</f>
        <v>Antoni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Produção e Intervalo</v>
      </c>
      <c r="BR676" s="19">
        <f t="shared" si="60"/>
        <v>0</v>
      </c>
      <c r="BS676" s="19">
        <f t="shared" si="61"/>
        <v>0</v>
      </c>
      <c r="BT676" s="219" t="str">
        <f t="shared" si="62"/>
        <v>OKOK</v>
      </c>
    </row>
    <row r="677" spans="1:72">
      <c r="A677" s="166" t="str">
        <f>D677&amp;B677</f>
        <v>EDSON (TP-719)46022</v>
      </c>
      <c r="B677" s="167">
        <v>46022</v>
      </c>
      <c r="C677" s="239"/>
      <c r="D677" s="212" t="s">
        <v>589</v>
      </c>
      <c r="E677" s="273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2">
        <v>92</v>
      </c>
      <c r="K677" s="222">
        <v>106.8</v>
      </c>
      <c r="L677" s="177" t="s">
        <v>317</v>
      </c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77" s="163">
        <v>0.375</v>
      </c>
      <c r="P677" s="163">
        <v>0.16666666666666666</v>
      </c>
      <c r="Q677" s="177">
        <v>30</v>
      </c>
      <c r="R677" s="10" t="str">
        <f>IFERROR(_xlfn.XLOOKUP(F677, BS_ATIVIDADE[ATIVIDADE],BS_ATIVIDADE[UNIDADE] ), "*")</f>
        <v>Nº DE DORMENTES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1" t="s">
        <v>1105</v>
      </c>
      <c r="W677" s="263" t="s">
        <v>1925</v>
      </c>
      <c r="X677" s="212" t="s">
        <v>663</v>
      </c>
      <c r="Y677" s="179"/>
      <c r="Z677" s="179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80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ZPT</v>
      </c>
      <c r="AN677" s="264" t="str">
        <f>IF(BS_CONTROLE[[#This Row],[SB]]=0, "-", BS_CONTROLE[[#This Row],[SB]])</f>
        <v>ZPT1</v>
      </c>
      <c r="AO677" s="246">
        <f>IF(BS_CONTROLE[[#This Row],[SUB]]=0, "-", BS_CONTROLE[[#This Row],[SUB]])</f>
        <v>92</v>
      </c>
      <c r="AP677" s="247">
        <f>IF(BS_CONTROLE[[#This Row],[KM - Inicio]]=0, "-", BS_CONTROLE[[#This Row],[KM - Inicio]])</f>
        <v>106.8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>
        <f>IF(D677="","*",IFERROR(IF(ISODD(COUNT(AS677:AX677)),"ERRO",SUM((AT677-AS677),(AV677-AU677),(AX677-AW677))),"ERRO"))</f>
        <v>0</v>
      </c>
      <c r="AZ677" s="161"/>
      <c r="BA677" s="242"/>
      <c r="BB677" s="178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/>
      <c r="BF677" s="248" t="str">
        <f>IF(BS_CONTROLE[[#This Row],[Responsavel pelo boletim]]=0, "-", BS_CONTROLE[[#This Row],[Responsavel pelo boletim]])</f>
        <v>Edson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Produção e Intervalo</v>
      </c>
      <c r="BR677" s="19">
        <f t="shared" ref="BR677:BR719" si="64">IF(OR(B677="",F677=""),"*",AY677/P677)</f>
        <v>0</v>
      </c>
      <c r="BS677" s="19">
        <f t="shared" ref="BS677:BS719" si="65">IF(OR(B677="",F677=""),"*",BA677/Q677)</f>
        <v>0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>JACIANO (TF-674)46022</v>
      </c>
      <c r="B678" s="167">
        <v>46022</v>
      </c>
      <c r="C678" s="239"/>
      <c r="D678" s="212" t="s">
        <v>605</v>
      </c>
      <c r="E678" s="273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2">
        <v>92</v>
      </c>
      <c r="K678" s="222">
        <v>106.8</v>
      </c>
      <c r="L678" s="177" t="s">
        <v>317</v>
      </c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78" s="163">
        <v>0.375</v>
      </c>
      <c r="P678" s="163">
        <v>0.16666666666666666</v>
      </c>
      <c r="Q678" s="177">
        <v>30</v>
      </c>
      <c r="R678" s="10" t="str">
        <f>IFERROR(_xlfn.XLOOKUP(F678, BS_ATIVIDADE[ATIVIDADE],BS_ATIVIDADE[UNIDADE] ), "*")</f>
        <v>Nº DE DORMENTES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1" t="s">
        <v>1926</v>
      </c>
      <c r="W678" s="263" t="s">
        <v>1925</v>
      </c>
      <c r="X678" s="212" t="s">
        <v>663</v>
      </c>
      <c r="Y678" s="179"/>
      <c r="Z678" s="179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80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ZPT</v>
      </c>
      <c r="AN678" s="264" t="str">
        <f>IF(BS_CONTROLE[[#This Row],[SB]]=0, "-", BS_CONTROLE[[#This Row],[SB]])</f>
        <v>ZPT1</v>
      </c>
      <c r="AO678" s="246">
        <f>IF(BS_CONTROLE[[#This Row],[SUB]]=0, "-", BS_CONTROLE[[#This Row],[SUB]])</f>
        <v>92</v>
      </c>
      <c r="AP678" s="247">
        <f>IF(BS_CONTROLE[[#This Row],[KM - Inicio]]=0, "-", BS_CONTROLE[[#This Row],[KM - Inicio]])</f>
        <v>106.8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>
        <f>IF(D678="","*",IFERROR(IF(ISODD(COUNT(AS678:AX678)),"ERRO",SUM((AT678-AS678),(AV678-AU678),(AX678-AW678))),"ERRO"))</f>
        <v>0</v>
      </c>
      <c r="AZ678" s="161"/>
      <c r="BA678" s="242"/>
      <c r="BB678" s="178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/>
      <c r="BF678" s="248" t="str">
        <f>IF(BS_CONTROLE[[#This Row],[Responsavel pelo boletim]]=0, "-", BS_CONTROLE[[#This Row],[Responsavel pelo boletim]])</f>
        <v xml:space="preserve">Jaciano 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Produção e Intervalo</v>
      </c>
      <c r="BR678" s="19">
        <f t="shared" si="64"/>
        <v>0</v>
      </c>
      <c r="BS678" s="19">
        <f t="shared" si="65"/>
        <v>0</v>
      </c>
      <c r="BT678" s="219" t="str">
        <f t="shared" si="66"/>
        <v>OKOK</v>
      </c>
    </row>
    <row r="679" spans="1:72">
      <c r="A679" s="166" t="str">
        <f>D679&amp;B679</f>
        <v>V8546022</v>
      </c>
      <c r="B679" s="167">
        <v>46022</v>
      </c>
      <c r="C679" s="239"/>
      <c r="D679" s="212" t="s">
        <v>514</v>
      </c>
      <c r="E679" s="273">
        <v>594</v>
      </c>
      <c r="F679" s="161" t="s">
        <v>421</v>
      </c>
      <c r="G679" s="159" t="str">
        <f>IF(D679="","*",VLOOKUP(F679,BS_ATIVIDADE[#All],3,FALSE))</f>
        <v>MECANIZAÇÃO - SOCADORA</v>
      </c>
      <c r="H679" s="163" t="s">
        <v>957</v>
      </c>
      <c r="I679" s="163" t="s">
        <v>957</v>
      </c>
      <c r="J679" s="222">
        <v>30</v>
      </c>
      <c r="K679" s="222">
        <v>114</v>
      </c>
      <c r="L679" s="177">
        <v>115</v>
      </c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ZGM1131</v>
      </c>
      <c r="O679" s="163">
        <v>0.29166666666666669</v>
      </c>
      <c r="P679" s="163">
        <v>8.3333333333333329E-2</v>
      </c>
      <c r="Q679" s="177">
        <v>480</v>
      </c>
      <c r="R679" s="10" t="str">
        <f>IFERROR(_xlfn.XLOOKUP(F679, BS_ATIVIDADE[ATIVIDADE],BS_ATIVIDADE[UNIDADE] ), "*")</f>
        <v>M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ZGM-109</v>
      </c>
      <c r="V679" s="261" t="s">
        <v>1696</v>
      </c>
      <c r="W679" s="263" t="s">
        <v>1877</v>
      </c>
      <c r="X679" s="212" t="s">
        <v>668</v>
      </c>
      <c r="Y679" s="179"/>
      <c r="Z679" s="179"/>
      <c r="AA679" s="84">
        <v>1</v>
      </c>
      <c r="AB679" s="71" t="s">
        <v>660</v>
      </c>
      <c r="AC679" s="71" t="s">
        <v>317</v>
      </c>
      <c r="AD679" s="172">
        <v>0.29166666666666669</v>
      </c>
      <c r="AE679" s="84">
        <v>6235</v>
      </c>
      <c r="AF679" s="84">
        <v>2235</v>
      </c>
      <c r="AG679" s="84" t="s">
        <v>317</v>
      </c>
      <c r="AH679" s="180"/>
      <c r="AI679" s="171" t="str">
        <f>IF(BS_CONTROLE[[#This Row],[Atividade]]=0, "-", BS_CONTROLE[[#This Row],[Atividade]])</f>
        <v>MECANIZAÇÃO - SOCADORA</v>
      </c>
      <c r="AJ679" s="9" t="str">
        <f>IF(D679="","*",VLOOKUP(AI679,BS_ATIVIDADE[#Data],3,FALSE))</f>
        <v>MECANIZAÇÃO - SOCADORA</v>
      </c>
      <c r="AK679" s="264" t="str">
        <f>IF(BS_CONTROLE[[#This Row],[Local - Partida]]=0, "-", BS_CONTROLE[[#This Row],[Local - Partida]])</f>
        <v>ZPTZDR</v>
      </c>
      <c r="AL679" s="264" t="str">
        <f>IF(BS_CONTROLE[[#This Row],[Local - Encerramento]]=0, "-", BS_CONTROLE[[#This Row],[Local - Encerramento]])</f>
        <v>ZPTZDR</v>
      </c>
      <c r="AM679" s="264" t="str">
        <f>IF(BS_CONTROLE[[#This Row],[Entre - Estações]]=0, "-", BS_CONTROLE[[#This Row],[Entre - Estações]])</f>
        <v>ZGM1</v>
      </c>
      <c r="AN679" s="264" t="str">
        <f>IF(BS_CONTROLE[[#This Row],[SB]]=0, "-", BS_CONTROLE[[#This Row],[SB]])</f>
        <v>ZGM1131</v>
      </c>
      <c r="AO679" s="246">
        <f>IF(BS_CONTROLE[[#This Row],[SUB]]=0, "-", BS_CONTROLE[[#This Row],[SUB]])</f>
        <v>30</v>
      </c>
      <c r="AP679" s="247">
        <f>IF(BS_CONTROLE[[#This Row],[KM - Inicio]]=0, "-", BS_CONTROLE[[#This Row],[KM - Inicio]])</f>
        <v>114</v>
      </c>
      <c r="AQ679" s="247">
        <f>IF(BS_CONTROLE[[#This Row],[KM - Fim]]=0, "-", BS_CONTROLE[[#This Row],[KM - Fim]])</f>
        <v>115</v>
      </c>
      <c r="AR679" s="265"/>
      <c r="AS679" s="265"/>
      <c r="AT679" s="265"/>
      <c r="AU679" s="267"/>
      <c r="AV679" s="267"/>
      <c r="AW679" s="267"/>
      <c r="AX679" s="241"/>
      <c r="AY679" s="182">
        <f>IF(D679="","*",IFERROR(IF(ISODD(COUNT(AS679:AX679)),"ERRO",SUM((AT679-AS679),(AV679-AU679),(AX679-AW679))),"ERRO"))</f>
        <v>0</v>
      </c>
      <c r="AZ679" s="161"/>
      <c r="BA679" s="242"/>
      <c r="BB679" s="178" t="str">
        <f>IFERROR(_xlfn.XLOOKUP(AI679, BS_ATIVIDADE[ATIVIDADE],BS_ATIVIDADE[UNIDADE] ), "*")</f>
        <v>M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/>
      <c r="BF679" s="248" t="str">
        <f>IF(BS_CONTROLE[[#This Row],[Responsavel pelo boletim]]=0, "-", BS_CONTROLE[[#This Row],[Responsavel pelo boletim]])</f>
        <v>Antonioni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Produção e Intervalo</v>
      </c>
      <c r="BR679" s="19">
        <f t="shared" si="64"/>
        <v>0</v>
      </c>
      <c r="BS679" s="19">
        <f t="shared" si="65"/>
        <v>0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12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12" t="s">
        <v>668</v>
      </c>
      <c r="Y680" s="179"/>
      <c r="Z680" s="179"/>
      <c r="AA680" s="84" t="s">
        <v>317</v>
      </c>
      <c r="AB680" s="71" t="s">
        <v>317</v>
      </c>
      <c r="AC680" s="71" t="s">
        <v>317</v>
      </c>
      <c r="AD680" s="172" t="s">
        <v>317</v>
      </c>
      <c r="AE680" s="84" t="s">
        <v>317</v>
      </c>
      <c r="AF680" s="84" t="s">
        <v>317</v>
      </c>
      <c r="AG680" s="84" t="s">
        <v>317</v>
      </c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12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12" t="s">
        <v>668</v>
      </c>
      <c r="Y681" s="179"/>
      <c r="Z681" s="179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12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12" t="s">
        <v>668</v>
      </c>
      <c r="Y682" s="179"/>
      <c r="Z682" s="179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12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12" t="s">
        <v>668</v>
      </c>
      <c r="Y683" s="179"/>
      <c r="Z683" s="179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12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12" t="s">
        <v>668</v>
      </c>
      <c r="Y684" s="179"/>
      <c r="Z684" s="179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12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12" t="s">
        <v>668</v>
      </c>
      <c r="Y685" s="179"/>
      <c r="Z685" s="179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12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12" t="s">
        <v>668</v>
      </c>
      <c r="Y686" s="179"/>
      <c r="Z686" s="179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12" t="s">
        <v>668</v>
      </c>
      <c r="Y687" s="179"/>
      <c r="Z687" s="179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12" t="s">
        <v>668</v>
      </c>
      <c r="Y688" s="179"/>
      <c r="Z688" s="179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12" t="s">
        <v>668</v>
      </c>
      <c r="Y689" s="179"/>
      <c r="Z689" s="179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12" t="s">
        <v>668</v>
      </c>
      <c r="Y690" s="179"/>
      <c r="Z690" s="179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12" t="s">
        <v>668</v>
      </c>
      <c r="Y691" s="179"/>
      <c r="Z691" s="179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12" t="s">
        <v>668</v>
      </c>
      <c r="Y692" s="179"/>
      <c r="Z692" s="179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12" t="s">
        <v>668</v>
      </c>
      <c r="Y693" s="179"/>
      <c r="Z693" s="179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12" t="s">
        <v>668</v>
      </c>
      <c r="Y694" s="179"/>
      <c r="Z694" s="179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12" t="s">
        <v>668</v>
      </c>
      <c r="Y695" s="179"/>
      <c r="Z695" s="179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12" t="s">
        <v>668</v>
      </c>
      <c r="Y696" s="179"/>
      <c r="Z696" s="179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12" t="s">
        <v>668</v>
      </c>
      <c r="Y697" s="179"/>
      <c r="Z697" s="179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0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799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0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5:Y1048576">
    <cfRule type="cellIs" dxfId="264" priority="18530" operator="equal">
      <formula>"OPORTUNIDADE"</formula>
    </cfRule>
  </conditionalFormatting>
  <conditionalFormatting sqref="Y1048575: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799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799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1927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1928</v>
      </c>
      <c r="E3" s="305" t="s">
        <v>1929</v>
      </c>
      <c r="F3" s="305" t="s">
        <v>1930</v>
      </c>
      <c r="G3" s="310" t="s">
        <v>1931</v>
      </c>
      <c r="H3" s="305" t="s">
        <v>1932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1933</v>
      </c>
      <c r="E5" s="307">
        <v>46013</v>
      </c>
      <c r="F5" s="306">
        <v>7000</v>
      </c>
      <c r="G5" s="311" t="s">
        <v>1934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1935</v>
      </c>
      <c r="G6" s="311" t="s">
        <v>1934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1936</v>
      </c>
      <c r="G7" s="312" t="s">
        <v>1937</v>
      </c>
      <c r="H7" s="308" t="s">
        <v>1938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1939</v>
      </c>
      <c r="H8" s="306" t="s">
        <v>1940</v>
      </c>
    </row>
    <row r="9" spans="3:8">
      <c r="C9" s="306" t="s">
        <v>467</v>
      </c>
      <c r="D9" s="306" t="s">
        <v>1941</v>
      </c>
      <c r="E9" s="307">
        <v>45993</v>
      </c>
      <c r="F9" s="306">
        <v>12000</v>
      </c>
      <c r="G9" s="311" t="s">
        <v>1942</v>
      </c>
      <c r="H9" s="306"/>
    </row>
    <row r="10" spans="3:8" ht="29.25">
      <c r="C10" s="306" t="s">
        <v>467</v>
      </c>
      <c r="D10" s="306" t="s">
        <v>1943</v>
      </c>
      <c r="E10" s="307">
        <v>45993</v>
      </c>
      <c r="F10" s="306">
        <v>9000</v>
      </c>
      <c r="G10" s="311" t="s">
        <v>1944</v>
      </c>
      <c r="H10" s="306"/>
    </row>
    <row r="11" spans="3:8" ht="29.25">
      <c r="C11" s="306" t="s">
        <v>467</v>
      </c>
      <c r="D11" s="306" t="s">
        <v>1945</v>
      </c>
      <c r="E11" s="307">
        <v>45993</v>
      </c>
      <c r="F11" s="306">
        <v>10000</v>
      </c>
      <c r="G11" s="311" t="s">
        <v>1944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1946</v>
      </c>
      <c r="G12" s="311" t="s">
        <v>1947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1948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1949</v>
      </c>
      <c r="C4" s="310" t="s">
        <v>1950</v>
      </c>
      <c r="D4" s="310" t="s">
        <v>1951</v>
      </c>
      <c r="E4" s="310" t="s">
        <v>1952</v>
      </c>
      <c r="F4" s="310" t="s">
        <v>8</v>
      </c>
      <c r="G4" s="310" t="s">
        <v>1953</v>
      </c>
    </row>
    <row r="5" spans="2:8">
      <c r="B5" s="313" t="s">
        <v>1154</v>
      </c>
      <c r="C5" s="313">
        <v>314978</v>
      </c>
      <c r="D5" s="313" t="s">
        <v>1954</v>
      </c>
      <c r="E5" s="313" t="s">
        <v>542</v>
      </c>
      <c r="F5" s="313" t="s">
        <v>101</v>
      </c>
      <c r="G5" s="314">
        <v>46143</v>
      </c>
    </row>
    <row r="6" spans="2:8">
      <c r="B6" s="313" t="s">
        <v>1955</v>
      </c>
      <c r="C6" s="313">
        <v>256790</v>
      </c>
      <c r="D6" s="313" t="s">
        <v>1956</v>
      </c>
      <c r="E6" s="313" t="s">
        <v>542</v>
      </c>
      <c r="F6" s="313" t="s">
        <v>1957</v>
      </c>
      <c r="G6" s="314">
        <v>45992</v>
      </c>
    </row>
    <row r="7" spans="2:8">
      <c r="B7" s="313" t="s">
        <v>1958</v>
      </c>
      <c r="C7" s="313">
        <v>265193</v>
      </c>
      <c r="D7" s="313" t="s">
        <v>1959</v>
      </c>
      <c r="E7" s="313" t="s">
        <v>543</v>
      </c>
      <c r="F7" s="313" t="s">
        <v>1501</v>
      </c>
      <c r="G7" s="313" t="s">
        <v>1960</v>
      </c>
    </row>
    <row r="8" spans="2:8">
      <c r="B8" s="313" t="s">
        <v>1961</v>
      </c>
      <c r="C8" s="313">
        <v>293716</v>
      </c>
      <c r="D8" s="313" t="s">
        <v>1962</v>
      </c>
      <c r="E8" s="313" t="s">
        <v>543</v>
      </c>
      <c r="F8" s="313" t="s">
        <v>1501</v>
      </c>
      <c r="G8" s="314">
        <v>46204</v>
      </c>
    </row>
    <row r="9" spans="2:8">
      <c r="B9" s="313" t="s">
        <v>1963</v>
      </c>
      <c r="C9" s="313">
        <v>257258</v>
      </c>
      <c r="D9" s="313" t="s">
        <v>1964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1965</v>
      </c>
      <c r="C10" s="313">
        <v>371147</v>
      </c>
      <c r="D10" s="313" t="s">
        <v>1966</v>
      </c>
      <c r="E10" s="313" t="s">
        <v>544</v>
      </c>
      <c r="F10" s="313" t="s">
        <v>144</v>
      </c>
      <c r="G10" s="313" t="s">
        <v>1960</v>
      </c>
    </row>
    <row r="11" spans="2:8">
      <c r="B11" s="313" t="s">
        <v>1967</v>
      </c>
      <c r="C11" s="313">
        <v>259230</v>
      </c>
      <c r="D11" s="313" t="s">
        <v>1968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1969</v>
      </c>
      <c r="C12" s="313">
        <v>370705</v>
      </c>
      <c r="D12" s="313"/>
      <c r="E12" s="313" t="s">
        <v>544</v>
      </c>
      <c r="F12" s="313" t="s">
        <v>144</v>
      </c>
      <c r="G12" s="313" t="s">
        <v>1960</v>
      </c>
    </row>
    <row r="13" spans="2:8">
      <c r="B13" s="313" t="s">
        <v>1970</v>
      </c>
      <c r="C13" s="313">
        <v>258542</v>
      </c>
      <c r="D13" s="313" t="s">
        <v>1971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1972</v>
      </c>
      <c r="C14" s="313">
        <v>257050</v>
      </c>
      <c r="D14" s="313" t="s">
        <v>1973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1974</v>
      </c>
      <c r="D5" s="397"/>
      <c r="E5" s="397"/>
      <c r="F5" s="397"/>
      <c r="G5" s="397"/>
      <c r="H5" s="397"/>
      <c r="I5" s="397"/>
      <c r="J5" s="398"/>
      <c r="K5" s="399" t="s">
        <v>1975</v>
      </c>
      <c r="L5" s="400"/>
      <c r="M5" s="400"/>
      <c r="N5" s="400"/>
      <c r="O5" s="401" t="s">
        <v>1976</v>
      </c>
      <c r="P5" s="402"/>
      <c r="Q5" s="403"/>
    </row>
    <row r="6" spans="1:17" s="94" customFormat="1" ht="15.75" customHeight="1">
      <c r="A6" s="88" t="s">
        <v>1977</v>
      </c>
      <c r="B6" s="95" t="s">
        <v>1978</v>
      </c>
      <c r="C6" s="96" t="s">
        <v>875</v>
      </c>
      <c r="D6" s="97" t="s">
        <v>876</v>
      </c>
      <c r="E6" s="96" t="s">
        <v>1979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1980</v>
      </c>
      <c r="M6" s="139" t="s">
        <v>335</v>
      </c>
      <c r="N6" s="140" t="s">
        <v>870</v>
      </c>
      <c r="O6" s="233" t="s">
        <v>913</v>
      </c>
      <c r="P6" s="157"/>
      <c r="Q6" s="189" t="s">
        <v>1981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IF(SP_SUL!B668="","*",SP_SUL!B668)</f>
        <v>46022</v>
      </c>
      <c r="B651" s="99" t="str">
        <f>IF(SP_SUL!X668="","*",SP_SUL!X668)</f>
        <v>Contrato</v>
      </c>
      <c r="C651" s="100" t="str">
        <f>IF(SP_SUL!S668="","*",SP_SUL!S668)</f>
        <v>SP SUL</v>
      </c>
      <c r="D651" s="100" t="str">
        <f>IF(SP_SUL!T668="","*",SP_SUL!T668)</f>
        <v>ZKE-ZEV</v>
      </c>
      <c r="E651" s="100" t="str">
        <f>IF(SP_SUL!D668="","*",SP_SUL!D668)</f>
        <v>EDSON (TP-780)</v>
      </c>
      <c r="F651" s="100" t="str">
        <f>IF(SP_SUL!H668="","*",SP_SUL!H668)</f>
        <v>-</v>
      </c>
      <c r="G651" s="100" t="str">
        <f>IF(SP_SUL!M668="","*",SP_SUL!M668)</f>
        <v>ZEM-ZEJ</v>
      </c>
      <c r="H651" s="154">
        <f>IF(SP_SUL!K668="","*",SP_SUL!K668)</f>
        <v>142.08000000000001</v>
      </c>
      <c r="I651" s="132">
        <f>IF(SP_SUL!O668="","*",SP_SUL!O668)</f>
        <v>0.33333333333333331</v>
      </c>
      <c r="J651" s="132">
        <f>IF(SP_SUL!P668="","*",SP_SUL!P668)</f>
        <v>8.3333333333333329E-2</v>
      </c>
      <c r="K651" s="141" t="str">
        <f>IF(SP_SUL!AK668="","*",SP_SUL!AK668)</f>
        <v>-</v>
      </c>
      <c r="L651" s="141" t="str">
        <f>IF(SP_SUL!AM668="","*",SP_SUL!AM668)</f>
        <v>ZEM-ZEJ</v>
      </c>
      <c r="M651" s="141">
        <f>IF(SP_SUL!AP668="","*",SP_SUL!AP668)</f>
        <v>142.08000000000001</v>
      </c>
      <c r="N651" s="141" t="str">
        <f>IF(SP_SUL!AM668="","*",SP_SUL!AM668)</f>
        <v>ZEM-ZEJ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>
        <f>IF(SP_SUL!B671="","*",SP_SUL!B671)</f>
        <v>46022</v>
      </c>
      <c r="B654" s="99" t="str">
        <f>IF(SP_SUL!X671="","*",SP_SUL!X671)</f>
        <v>Oportunidade</v>
      </c>
      <c r="C654" s="100" t="str">
        <f>IF(SP_SUL!S671="","*",SP_SUL!S671)</f>
        <v>SP SUL</v>
      </c>
      <c r="D654" s="100" t="str">
        <f>IF(SP_SUL!T671="","*",SP_SUL!T671)</f>
        <v>ZKE-ZEV</v>
      </c>
      <c r="E654" s="100" t="str">
        <f>IF(SP_SUL!D671="","*",SP_SUL!D671)</f>
        <v>W60</v>
      </c>
      <c r="F654" s="100" t="str">
        <f>IF(SP_SUL!H671="","*",SP_SUL!H671)</f>
        <v>ZEM1302</v>
      </c>
      <c r="G654" s="100" t="str">
        <f>IF(SP_SUL!M671="","*",SP_SUL!M671)</f>
        <v>ZEJ-ZEV</v>
      </c>
      <c r="H654" s="154">
        <f>IF(SP_SUL!K671="","*",SP_SUL!K671)</f>
        <v>156</v>
      </c>
      <c r="I654" s="132">
        <f>IF(SP_SUL!O671="","*",SP_SUL!O671)</f>
        <v>0.29166666666666669</v>
      </c>
      <c r="J654" s="132">
        <f>IF(SP_SUL!P671="","*",SP_SUL!P671)</f>
        <v>4.1666666666666664E-2</v>
      </c>
      <c r="K654" s="141" t="str">
        <f>IF(SP_SUL!AK671="","*",SP_SUL!AK671)</f>
        <v>ZEM1302</v>
      </c>
      <c r="L654" s="141" t="str">
        <f>IF(SP_SUL!AM671="","*",SP_SUL!AM671)</f>
        <v>ZEJ-ZEV</v>
      </c>
      <c r="M654" s="141">
        <f>IF(SP_SUL!AP671="","*",SP_SUL!AP671)</f>
        <v>156</v>
      </c>
      <c r="N654" s="141" t="str">
        <f>IF(SP_SUL!AM671="","*",SP_SUL!AM671)</f>
        <v>ZEJ-ZEV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>
        <f>IF(SP_SUL!B673="","*",SP_SUL!B673)</f>
        <v>46022</v>
      </c>
      <c r="B656" s="99" t="str">
        <f>IF(SP_SUL!X673="","*",SP_SUL!X673)</f>
        <v>Contrato</v>
      </c>
      <c r="C656" s="100" t="str">
        <f>IF(SP_SUL!S673="","*",SP_SUL!S673)</f>
        <v>SP SUL</v>
      </c>
      <c r="D656" s="100" t="str">
        <f>IF(SP_SUL!T673="","*",SP_SUL!T673)</f>
        <v>ZEV-ZPT</v>
      </c>
      <c r="E656" s="100" t="str">
        <f>IF(SP_SUL!D673="","*",SP_SUL!D673)</f>
        <v>MOD ZEZ</v>
      </c>
      <c r="F656" s="100" t="str">
        <f>IF(SP_SUL!H673="","*",SP_SUL!H673)</f>
        <v>-</v>
      </c>
      <c r="G656" s="100" t="str">
        <f>IF(SP_SUL!M673="","*",SP_SUL!M673)</f>
        <v>ZXW-ZEZ</v>
      </c>
      <c r="H656" s="154">
        <f>IF(SP_SUL!K673="","*",SP_SUL!K673)</f>
        <v>75.183999999999997</v>
      </c>
      <c r="I656" s="132">
        <f>IF(SP_SUL!O673="","*",SP_SUL!O673)</f>
        <v>0</v>
      </c>
      <c r="J656" s="132">
        <f>IF(SP_SUL!P673="","*",SP_SUL!P673)</f>
        <v>0.99930555555555556</v>
      </c>
      <c r="K656" s="141" t="str">
        <f>IF(SP_SUL!AK673="","*",SP_SUL!AK673)</f>
        <v>-</v>
      </c>
      <c r="L656" s="141" t="str">
        <f>IF(SP_SUL!AM673="","*",SP_SUL!AM673)</f>
        <v>ZXW-ZEZ</v>
      </c>
      <c r="M656" s="141">
        <f>IF(SP_SUL!AP673="","*",SP_SUL!AP673)</f>
        <v>75.183999999999997</v>
      </c>
      <c r="N656" s="141" t="str">
        <f>IF(SP_SUL!AM673="","*",SP_SUL!AM673)</f>
        <v>ZXW-ZEZ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>
        <f>IF(SP_SUL!B674="","*",SP_SUL!B674)</f>
        <v>46022</v>
      </c>
      <c r="B657" s="99" t="str">
        <f>IF(SP_SUL!X674="","*",SP_SUL!X674)</f>
        <v>Contrato</v>
      </c>
      <c r="C657" s="100" t="str">
        <f>IF(SP_SUL!S674="","*",SP_SUL!S674)</f>
        <v>SP SUL</v>
      </c>
      <c r="D657" s="100" t="str">
        <f>IF(SP_SUL!T674="","*",SP_SUL!T674)</f>
        <v>ZEV-ZPT</v>
      </c>
      <c r="E657" s="100" t="str">
        <f>IF(SP_SUL!D674="","*",SP_SUL!D674)</f>
        <v>W61</v>
      </c>
      <c r="F657" s="100" t="str">
        <f>IF(SP_SUL!H675="","*",SP_SUL!H675)</f>
        <v>*</v>
      </c>
      <c r="G657" s="100" t="str">
        <f>IF(SP_SUL!M674="","*",SP_SUL!M674)</f>
        <v>ZXW</v>
      </c>
      <c r="H657" s="154">
        <f>IF(SP_SUL!K674="","*",SP_SUL!K674)</f>
        <v>83.7</v>
      </c>
      <c r="I657" s="132">
        <f>IF(SP_SUL!O674="","*",SP_SUL!O674)</f>
        <v>0.3125</v>
      </c>
      <c r="J657" s="132">
        <f>IF(SP_SUL!P674="","*",SP_SUL!P674)</f>
        <v>4.1666666666666664E-2</v>
      </c>
      <c r="K657" s="141" t="str">
        <f>IF(SP_SUL!AK674="","*",SP_SUL!AK674)</f>
        <v>K67ZEV2</v>
      </c>
      <c r="L657" s="141" t="str">
        <f>IF(SP_SUL!AM674="","*",SP_SUL!AM674)</f>
        <v>ZXW</v>
      </c>
      <c r="M657" s="141">
        <f>IF(SP_SUL!AP674="","*",SP_SUL!AP674)</f>
        <v>83.7</v>
      </c>
      <c r="N657" s="141" t="str">
        <f>IF(SP_SUL!AM674="","*",SP_SUL!AM674)</f>
        <v>ZXW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e">
        <f>IF(SP_SUL!#REF!="","*",SP_SUL!#REF!)</f>
        <v>#REF!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>
        <f>IF(SP_SUL!B676="","*",SP_SUL!B676)</f>
        <v>46022</v>
      </c>
      <c r="B659" s="99" t="str">
        <f>IF(SP_SUL!X676="","*",SP_SUL!X676)</f>
        <v>Contrato</v>
      </c>
      <c r="C659" s="100" t="str">
        <f>IF(SP_SUL!S676="","*",SP_SUL!S676)</f>
        <v>SP SUL</v>
      </c>
      <c r="D659" s="100" t="str">
        <f>IF(SP_SUL!T676="","*",SP_SUL!T676)</f>
        <v>ZEV-ZPT</v>
      </c>
      <c r="E659" s="100" t="str">
        <f>IF(SP_SUL!D676="","*",SP_SUL!D676)</f>
        <v>ANTONI  (TP-720)</v>
      </c>
      <c r="F659" s="100" t="str">
        <f>IF(SP_SUL!H676="","*",SP_SUL!H676)</f>
        <v>-</v>
      </c>
      <c r="G659" s="100" t="str">
        <f>IF(SP_SUL!M676="","*",SP_SUL!M676)</f>
        <v>ZPT</v>
      </c>
      <c r="H659" s="154">
        <f>IF(SP_SUL!K676="","*",SP_SUL!K676)</f>
        <v>106.8</v>
      </c>
      <c r="I659" s="132">
        <f>IF(SP_SUL!O676="","*",SP_SUL!O676)</f>
        <v>0.375</v>
      </c>
      <c r="J659" s="132">
        <f>IF(SP_SUL!P676="","*",SP_SUL!P676)</f>
        <v>0.16666666666666666</v>
      </c>
      <c r="K659" s="141" t="str">
        <f>IF(SP_SUL!AK676="","*",SP_SUL!AK676)</f>
        <v>-</v>
      </c>
      <c r="L659" s="141" t="str">
        <f>IF(SP_SUL!AM676="","*",SP_SUL!AM676)</f>
        <v>ZPT</v>
      </c>
      <c r="M659" s="141">
        <f>IF(SP_SUL!AP676="","*",SP_SUL!AP676)</f>
        <v>106.8</v>
      </c>
      <c r="N659" s="141" t="str">
        <f>IF(SP_SUL!AM676="","*",SP_SUL!AM676)</f>
        <v>ZPT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>
        <f>IF(SP_SUL!B677="","*",SP_SUL!B677)</f>
        <v>46022</v>
      </c>
      <c r="B660" s="99" t="str">
        <f>IF(SP_SUL!X677="","*",SP_SUL!X677)</f>
        <v>Contrato</v>
      </c>
      <c r="C660" s="100" t="str">
        <f>IF(SP_SUL!S677="","*",SP_SUL!S677)</f>
        <v>SP SUL</v>
      </c>
      <c r="D660" s="100" t="str">
        <f>IF(SP_SUL!T677="","*",SP_SUL!T677)</f>
        <v>ZEV-ZPT</v>
      </c>
      <c r="E660" s="100" t="str">
        <f>IF(SP_SUL!D677="","*",SP_SUL!D677)</f>
        <v>EDSON (TP-719)</v>
      </c>
      <c r="F660" s="100" t="str">
        <f>IF(SP_SUL!H677="","*",SP_SUL!H677)</f>
        <v>-</v>
      </c>
      <c r="G660" s="100" t="str">
        <f>IF(SP_SUL!M677="","*",SP_SUL!M677)</f>
        <v>ZPT</v>
      </c>
      <c r="H660" s="154">
        <f>IF(SP_SUL!K677="","*",SP_SUL!K677)</f>
        <v>106.8</v>
      </c>
      <c r="I660" s="132">
        <f>IF(SP_SUL!O677="","*",SP_SUL!O677)</f>
        <v>0.375</v>
      </c>
      <c r="J660" s="132">
        <f>IF(SP_SUL!P677="","*",SP_SUL!P677)</f>
        <v>0.16666666666666666</v>
      </c>
      <c r="K660" s="141" t="str">
        <f>IF(SP_SUL!AK677="","*",SP_SUL!AK677)</f>
        <v>-</v>
      </c>
      <c r="L660" s="141" t="str">
        <f>IF(SP_SUL!AM677="","*",SP_SUL!AM677)</f>
        <v>ZPT</v>
      </c>
      <c r="M660" s="141">
        <f>IF(SP_SUL!AP677="","*",SP_SUL!AP677)</f>
        <v>106.8</v>
      </c>
      <c r="N660" s="141" t="str">
        <f>IF(SP_SUL!AM677="","*",SP_SUL!AM677)</f>
        <v>ZPT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>
        <f>IF(SP_SUL!B678="","*",SP_SUL!B678)</f>
        <v>46022</v>
      </c>
      <c r="B661" s="99" t="str">
        <f>IF(SP_SUL!X678="","*",SP_SUL!X678)</f>
        <v>Contrato</v>
      </c>
      <c r="C661" s="100" t="str">
        <f>IF(SP_SUL!S678="","*",SP_SUL!S678)</f>
        <v>SP SUL</v>
      </c>
      <c r="D661" s="100" t="str">
        <f>IF(SP_SUL!T678="","*",SP_SUL!T678)</f>
        <v>ZEV-ZPT</v>
      </c>
      <c r="E661" s="100" t="str">
        <f>IF(SP_SUL!D678="","*",SP_SUL!D678)</f>
        <v>JACIANO (TF-674)</v>
      </c>
      <c r="F661" s="100" t="str">
        <f>IF(SP_SUL!H678="","*",SP_SUL!H678)</f>
        <v>-</v>
      </c>
      <c r="G661" s="100" t="str">
        <f>IF(SP_SUL!M678="","*",SP_SUL!M678)</f>
        <v>ZPT</v>
      </c>
      <c r="H661" s="154">
        <f>IF(SP_SUL!K678="","*",SP_SUL!K678)</f>
        <v>106.8</v>
      </c>
      <c r="I661" s="132">
        <f>IF(SP_SUL!O678="","*",SP_SUL!O678)</f>
        <v>0.375</v>
      </c>
      <c r="J661" s="132">
        <f>IF(SP_SUL!P678="","*",SP_SUL!P678)</f>
        <v>0.16666666666666666</v>
      </c>
      <c r="K661" s="141" t="str">
        <f>IF(SP_SUL!AK678="","*",SP_SUL!AK678)</f>
        <v>-</v>
      </c>
      <c r="L661" s="141" t="str">
        <f>IF(SP_SUL!AM678="","*",SP_SUL!AM678)</f>
        <v>ZPT</v>
      </c>
      <c r="M661" s="141">
        <f>IF(SP_SUL!AP678="","*",SP_SUL!AP678)</f>
        <v>106.8</v>
      </c>
      <c r="N661" s="141" t="str">
        <f>IF(SP_SUL!AM678="","*",SP_SUL!AM678)</f>
        <v>ZPT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>
        <f>IF(SP_SUL!B679="","*",SP_SUL!B679)</f>
        <v>46022</v>
      </c>
      <c r="B662" s="99" t="str">
        <f>IF(SP_SUL!X679="","*",SP_SUL!X679)</f>
        <v>Oportunidade</v>
      </c>
      <c r="C662" s="100" t="str">
        <f>IF(SP_SUL!S679="","*",SP_SUL!S679)</f>
        <v>SP SUL</v>
      </c>
      <c r="D662" s="100" t="str">
        <f>IF(SP_SUL!T679="","*",SP_SUL!T679)</f>
        <v>ZEV-ZPT</v>
      </c>
      <c r="E662" s="100" t="str">
        <f>IF(SP_SUL!D679="","*",SP_SUL!D679)</f>
        <v>V85</v>
      </c>
      <c r="F662" s="100" t="str">
        <f>IF(SP_SUL!H679="","*",SP_SUL!H679)</f>
        <v>ZPTZDR</v>
      </c>
      <c r="G662" s="100" t="str">
        <f>IF(SP_SUL!M679="","*",SP_SUL!M679)</f>
        <v>ZGM1</v>
      </c>
      <c r="H662" s="154">
        <f>IF(SP_SUL!K679="","*",SP_SUL!K679)</f>
        <v>114</v>
      </c>
      <c r="I662" s="132">
        <f>IF(SP_SUL!O679="","*",SP_SUL!O679)</f>
        <v>0.29166666666666669</v>
      </c>
      <c r="J662" s="132">
        <f>IF(SP_SUL!P679="","*",SP_SUL!P679)</f>
        <v>8.3333333333333329E-2</v>
      </c>
      <c r="K662" s="141" t="str">
        <f>IF(SP_SUL!AK679="","*",SP_SUL!AK679)</f>
        <v>ZPTZDR</v>
      </c>
      <c r="L662" s="141" t="str">
        <f>IF(SP_SUL!AM679="","*",SP_SUL!AM679)</f>
        <v>ZGM1</v>
      </c>
      <c r="M662" s="141">
        <f>IF(SP_SUL!AP679="","*",SP_SUL!AP679)</f>
        <v>114</v>
      </c>
      <c r="N662" s="141" t="str">
        <f>IF(SP_SUL!AM679="","*",SP_SUL!AM679)</f>
        <v>ZGM1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Oportunidade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Oportunidade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Oportunidade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Oportunidade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Oportunidade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Oportunidade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Oportunidade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Oportunidade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Oportunidade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Oportunidade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Oportunidade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Oportunidade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Oportunidade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Oportunidade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Oportunidade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Oportunidade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Oportunidade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Oportunidade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1981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1982</v>
      </c>
      <c r="W1" s="409"/>
      <c r="X1" s="409"/>
      <c r="Y1" s="104"/>
    </row>
    <row r="2" spans="1:25" s="101" customFormat="1" ht="11.25" customHeight="1">
      <c r="A2" s="105" t="s">
        <v>1983</v>
      </c>
      <c r="B2" s="105" t="s">
        <v>1978</v>
      </c>
      <c r="C2" s="105" t="s">
        <v>313</v>
      </c>
      <c r="D2" s="106" t="s">
        <v>875</v>
      </c>
      <c r="E2" s="106" t="s">
        <v>876</v>
      </c>
      <c r="F2" s="106" t="s">
        <v>1977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1984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8" t="str">
        <f>IF(SP_SUL!N660="","*",SP_SUL!N660)</f>
        <v>ZXI2/216ZXI2/ZST2162</v>
      </c>
      <c r="M659" s="111">
        <f>IF(SP_SUL!J660="","*",SP_SUL!J660)</f>
        <v>56</v>
      </c>
      <c r="N659" s="257">
        <f>IF(SP_SUL!K660="","*",SP_SUL!K660)</f>
        <v>218.75</v>
      </c>
      <c r="O659" s="257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8" t="str">
        <f>IF(SP_SUL!N661="","*",SP_SUL!N661)</f>
        <v>ZER169</v>
      </c>
      <c r="M660" s="111">
        <f>IF(SP_SUL!J661="","*",SP_SUL!J661)</f>
        <v>56</v>
      </c>
      <c r="N660" s="257">
        <f>IF(SP_SUL!K661="","*",SP_SUL!K661)</f>
        <v>168</v>
      </c>
      <c r="O660" s="257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8" t="str">
        <f>IF(SP_SUL!N662="","*",SP_SUL!N662)</f>
        <v>ZER169</v>
      </c>
      <c r="M661" s="111">
        <f>IF(SP_SUL!J662="","*",SP_SUL!J662)</f>
        <v>56</v>
      </c>
      <c r="N661" s="257">
        <f>IF(SP_SUL!K662="","*",SP_SUL!K662)</f>
        <v>167.5</v>
      </c>
      <c r="O661" s="257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8" t="str">
        <f>IF(SP_SUL!N663="","*",SP_SUL!N663)</f>
        <v>ZWI2/121ZWI2/1231212/1241232/1251242/ZYQ1262</v>
      </c>
      <c r="M662" s="111">
        <f>IF(SP_SUL!J663="","*",SP_SUL!J663)</f>
        <v>55</v>
      </c>
      <c r="N662" s="257">
        <f>IF(SP_SUL!K663="","*",SP_SUL!K663)</f>
        <v>118.3</v>
      </c>
      <c r="O662" s="257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8">
        <f>IF(SP_SUL!N664="","*",SP_SUL!N664)</f>
        <v>1231212</v>
      </c>
      <c r="M663" s="111">
        <f>IF(SP_SUL!J664="","*",SP_SUL!J664)</f>
        <v>55</v>
      </c>
      <c r="N663" s="257">
        <f>IF(SP_SUL!K664="","*",SP_SUL!K664)</f>
        <v>121.63</v>
      </c>
      <c r="O663" s="257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8" t="str">
        <f>IF(SP_SUL!N665="","*",SP_SUL!N665)</f>
        <v>121ZWI2</v>
      </c>
      <c r="M664" s="111">
        <f>IF(SP_SUL!J665="","*",SP_SUL!J665)</f>
        <v>55</v>
      </c>
      <c r="N664" s="257">
        <f>IF(SP_SUL!K665="","*",SP_SUL!K665)</f>
        <v>120.521</v>
      </c>
      <c r="O664" s="257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8" t="str">
        <f>IF(SP_SUL!N666="","*",SP_SUL!N666)</f>
        <v>ZWI2</v>
      </c>
      <c r="M665" s="111">
        <f>IF(SP_SUL!J666="","*",SP_SUL!J666)</f>
        <v>55</v>
      </c>
      <c r="N665" s="257">
        <f>IF(SP_SUL!K666="","*",SP_SUL!K666)</f>
        <v>118.617</v>
      </c>
      <c r="O665" s="257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8">
        <f>IF(SP_SUL!N667="","*",SP_SUL!N667)</f>
        <v>1231212</v>
      </c>
      <c r="M666" s="111">
        <f>IF(SP_SUL!J667="","*",SP_SUL!J667)</f>
        <v>55</v>
      </c>
      <c r="N666" s="257">
        <f>IF(SP_SUL!K667="","*",SP_SUL!K667)</f>
        <v>121.9</v>
      </c>
      <c r="O666" s="257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Contrato</v>
      </c>
      <c r="C667" s="109" t="str">
        <f>IF(SP_SUL!Z668="","*",SP_SUL!Z668)</f>
        <v>*</v>
      </c>
      <c r="D667" s="110" t="str">
        <f>IF(SP_SUL!S668="","*",SP_SUL!S668)</f>
        <v>SP SUL</v>
      </c>
      <c r="E667" s="110" t="str">
        <f>IF(SP_SUL!T668="","*",SP_SUL!T668)</f>
        <v>ZKE-ZEV</v>
      </c>
      <c r="F667" s="110">
        <f>IF(SP_SUL!B668="","*",SP_SUL!B668)</f>
        <v>46022</v>
      </c>
      <c r="G667" s="110" t="str">
        <f>IF(SP_SUL!D668="","*",SP_SUL!D668)</f>
        <v>EDSON (TP-780)</v>
      </c>
      <c r="H667" s="110" t="str">
        <f>IF(SP_SUL!F668="","*",SP_SUL!F668)</f>
        <v>PDM - ALÍVIO DE TENSÃO</v>
      </c>
      <c r="I667" s="110" t="str">
        <f>IF(SP_SUL!H668="","*",SP_SUL!H668)</f>
        <v>-</v>
      </c>
      <c r="J667" s="110" t="str">
        <f>IF(SP_SUL!I668="","*",SP_SUL!I668)</f>
        <v>-</v>
      </c>
      <c r="K667" s="110" t="str">
        <f>IF(SP_SUL!M668="","*",SP_SUL!M668)</f>
        <v>ZEM-ZEJ</v>
      </c>
      <c r="L667" s="318" t="str">
        <f>IF(SP_SUL!N668="","*",SP_SUL!N668)</f>
        <v>144ZMS1</v>
      </c>
      <c r="M667" s="111">
        <f>IF(SP_SUL!J668="","*",SP_SUL!J668)</f>
        <v>48</v>
      </c>
      <c r="N667" s="257">
        <f>IF(SP_SUL!K668="","*",SP_SUL!K668)</f>
        <v>142.08000000000001</v>
      </c>
      <c r="O667" s="257">
        <f>IF(SP_SUL!L668="","*",SP_SUL!L668)</f>
        <v>142.35</v>
      </c>
      <c r="P667" s="111"/>
      <c r="Q667" s="128">
        <f>IF(SP_SUL!O668="","*",SP_SUL!O668)</f>
        <v>0.33333333333333331</v>
      </c>
      <c r="R667" s="128">
        <f>IF(SP_SUL!P668="","*",SP_SUL!P668)</f>
        <v>8.3333333333333329E-2</v>
      </c>
      <c r="S667" s="110" t="str">
        <f>IF(SP_SUL!Q668="","*",CONCATENATE(SP_SUL!Q668," ",SP_SUL!R668))</f>
        <v>312 M</v>
      </c>
      <c r="T667" s="110" t="str">
        <f>IF(SP_SUL!V668="","*",SP_SUL!V668)</f>
        <v>Edson</v>
      </c>
      <c r="U667" s="110" t="str">
        <f>IF(SP_SUL!W668="","*",SP_SUL!W668)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Oportunidade</v>
      </c>
      <c r="C670" s="109" t="str">
        <f>IF(SP_SUL!Z671="","*",SP_SUL!Z671)</f>
        <v>*</v>
      </c>
      <c r="D670" s="110" t="str">
        <f>IF(SP_SUL!S671="","*",SP_SUL!S671)</f>
        <v>SP SUL</v>
      </c>
      <c r="E670" s="110" t="str">
        <f>IF(SP_SUL!T671="","*",SP_SUL!T671)</f>
        <v>ZKE-ZEV</v>
      </c>
      <c r="F670" s="110">
        <f>IF(SP_SUL!B671="","*",SP_SUL!B671)</f>
        <v>46022</v>
      </c>
      <c r="G670" s="110" t="str">
        <f>IF(SP_SUL!D671="","*",SP_SUL!D671)</f>
        <v>W60</v>
      </c>
      <c r="H670" s="110" t="str">
        <f>IF(SP_SUL!F671="","*",SP_SUL!F671)</f>
        <v>PDM - DESCARGA - DORMENTE</v>
      </c>
      <c r="I670" s="110" t="str">
        <f>IF(SP_SUL!H671="","*",SP_SUL!H671)</f>
        <v>ZEM1302</v>
      </c>
      <c r="J670" s="110" t="str">
        <f>IF(SP_SUL!I671="","*",SP_SUL!I671)</f>
        <v>ZEM1302</v>
      </c>
      <c r="K670" s="110" t="str">
        <f>IF(SP_SUL!M671="","*",SP_SUL!M671)</f>
        <v>ZEJ-ZEV</v>
      </c>
      <c r="L670" s="318" t="str">
        <f>IF(SP_SUL!N671="","*",SP_SUL!N671)</f>
        <v>1571562/ZEV1572/ZEV2</v>
      </c>
      <c r="M670" s="111">
        <f>IF(SP_SUL!J671="","*",SP_SUL!J671)</f>
        <v>55</v>
      </c>
      <c r="N670" s="257">
        <f>IF(SP_SUL!K671="","*",SP_SUL!K671)</f>
        <v>156</v>
      </c>
      <c r="O670" s="257">
        <f>IF(SP_SUL!L671="","*",SP_SUL!L671)</f>
        <v>158.80000000000001</v>
      </c>
      <c r="P670" s="111"/>
      <c r="Q670" s="128">
        <f>IF(SP_SUL!O671="","*",SP_SUL!O671)</f>
        <v>0.29166666666666669</v>
      </c>
      <c r="R670" s="128">
        <f>IF(SP_SUL!P671="","*",SP_SUL!P671)</f>
        <v>4.1666666666666664E-2</v>
      </c>
      <c r="S670" s="110" t="str">
        <f>IF(SP_SUL!Q671="","*",CONCATENATE(SP_SUL!Q671," ",SP_SUL!R671))</f>
        <v>600 Nº DE DORMENTES</v>
      </c>
      <c r="T670" s="110" t="str">
        <f>IF(SP_SUL!V671="","*",SP_SUL!V671)</f>
        <v xml:space="preserve">Felipe </v>
      </c>
      <c r="U670" s="110" t="str">
        <f>IF(SP_SUL!W671="","*",SP_SUL!W671)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Contrato</v>
      </c>
      <c r="C672" s="109" t="str">
        <f>IF(SP_SUL!Z673="","*",SP_SUL!Z673)</f>
        <v>*</v>
      </c>
      <c r="D672" s="110" t="str">
        <f>IF(SP_SUL!S673="","*",SP_SUL!S673)</f>
        <v>SP SUL</v>
      </c>
      <c r="E672" s="110" t="str">
        <f>IF(SP_SUL!T673="","*",SP_SUL!T673)</f>
        <v>ZEV-ZPT</v>
      </c>
      <c r="F672" s="110">
        <f>IF(SP_SUL!B673="","*",SP_SUL!B673)</f>
        <v>46022</v>
      </c>
      <c r="G672" s="110" t="str">
        <f>IF(SP_SUL!D673="","*",SP_SUL!D673)</f>
        <v>MOD ZEZ</v>
      </c>
      <c r="H672" s="110" t="str">
        <f>IF(SP_SUL!F673="","*",SP_SUL!F673)</f>
        <v>BLOCO</v>
      </c>
      <c r="I672" s="110" t="str">
        <f>IF(SP_SUL!H673="","*",SP_SUL!H673)</f>
        <v>-</v>
      </c>
      <c r="J672" s="110" t="str">
        <f>IF(SP_SUL!I673="","*",SP_SUL!I673)</f>
        <v>-</v>
      </c>
      <c r="K672" s="110" t="str">
        <f>IF(SP_SUL!M673="","*",SP_SUL!M673)</f>
        <v>ZXW-ZEZ</v>
      </c>
      <c r="L672" s="318" t="str">
        <f>IF(SP_SUL!N673="","*",SP_SUL!N673)</f>
        <v>K79ZEZ2</v>
      </c>
      <c r="M672" s="111">
        <f>IF(SP_SUL!J673="","*",SP_SUL!J673)</f>
        <v>92</v>
      </c>
      <c r="N672" s="257">
        <f>IF(SP_SUL!K673="","*",SP_SUL!K673)</f>
        <v>75.183999999999997</v>
      </c>
      <c r="O672" s="257">
        <f>IF(SP_SUL!L673="","*",SP_SUL!L673)</f>
        <v>81.828000000000003</v>
      </c>
      <c r="P672" s="111"/>
      <c r="Q672" s="128">
        <f>IF(SP_SUL!O673="","*",SP_SUL!O673)</f>
        <v>0</v>
      </c>
      <c r="R672" s="128">
        <f>IF(SP_SUL!P673="","*",SP_SUL!P673)</f>
        <v>0.99930555555555556</v>
      </c>
      <c r="S672" s="110" t="str">
        <f>IF(SP_SUL!Q673="","*",CONCATENATE(SP_SUL!Q673," ",SP_SUL!R673))</f>
        <v>1 BINÁRIO</v>
      </c>
      <c r="T672" s="110" t="str">
        <f>IF(SP_SUL!V673="","*",SP_SUL!V673)</f>
        <v>Augusto</v>
      </c>
      <c r="U672" s="110" t="str">
        <f>IF(SP_SUL!W673="","*",SP_SUL!W673)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Contrato</v>
      </c>
      <c r="C673" s="109" t="str">
        <f>IF(SP_SUL!Z674="","*",SP_SUL!Z674)</f>
        <v>*</v>
      </c>
      <c r="D673" s="110" t="str">
        <f>IF(SP_SUL!S674="","*",SP_SUL!S674)</f>
        <v>SP SUL</v>
      </c>
      <c r="E673" s="110" t="str">
        <f>IF(SP_SUL!T674="","*",SP_SUL!T674)</f>
        <v>ZEV-ZPT</v>
      </c>
      <c r="F673" s="110">
        <f>IF(SP_SUL!B674="","*",SP_SUL!B674)</f>
        <v>46022</v>
      </c>
      <c r="G673" s="110" t="str">
        <f>IF(SP_SUL!D674="","*",SP_SUL!D674)</f>
        <v>W61</v>
      </c>
      <c r="H673" s="110" t="str">
        <f>IF(SP_SUL!F674="","*",SP_SUL!F674)</f>
        <v>DESLOCAMENTO</v>
      </c>
      <c r="I673" s="110" t="str">
        <f>IF(SP_SUL!H675="","*",SP_SUL!H675)</f>
        <v>*</v>
      </c>
      <c r="J673" s="110" t="str">
        <f>IF(SP_SUL!I674="","*",SP_SUL!I674)</f>
        <v>K67ZEV2</v>
      </c>
      <c r="K673" s="110" t="str">
        <f>IF(SP_SUL!M674="","*",SP_SUL!M674)</f>
        <v>ZXW</v>
      </c>
      <c r="L673" s="318" t="str">
        <f>IF(SP_SUL!N674="","*",SP_SUL!N674)</f>
        <v>K84ZXW2</v>
      </c>
      <c r="M673" s="111">
        <f>IF(SP_SUL!J674="","*",SP_SUL!J674)</f>
        <v>92</v>
      </c>
      <c r="N673" s="257">
        <f>IF(SP_SUL!K674="","*",SP_SUL!K674)</f>
        <v>83.7</v>
      </c>
      <c r="O673" s="257" t="str">
        <f>IF(SP_SUL!L674="","*",SP_SUL!L674)</f>
        <v>-</v>
      </c>
      <c r="P673" s="111"/>
      <c r="Q673" s="128">
        <f>IF(SP_SUL!O674="","*",SP_SUL!O674)</f>
        <v>0.3125</v>
      </c>
      <c r="R673" s="128">
        <f>IF(SP_SUL!P674="","*",SP_SUL!P674)</f>
        <v>4.1666666666666664E-2</v>
      </c>
      <c r="S673" s="110" t="str">
        <f>IF(SP_SUL!Q674="","*",CONCATENATE(SP_SUL!Q674," ",SP_SUL!R674))</f>
        <v>1 BINÁRIO</v>
      </c>
      <c r="T673" s="110" t="str">
        <f>IF(SP_SUL!V674="","*",SP_SUL!V674)</f>
        <v>Augusto</v>
      </c>
      <c r="U673" s="110" t="str">
        <f>IF(SP_SUL!W674="","*",SP_SUL!W674)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e">
        <f>IF(SP_SUL!#REF!="","*",SP_SUL!#REF!)</f>
        <v>#REF!</v>
      </c>
      <c r="J674" s="110" t="str">
        <f>IF(SP_SUL!I675="","*",SP_SUL!I675)</f>
        <v>*</v>
      </c>
      <c r="K674" s="110" t="str">
        <f>IF(SP_SUL!M675="","*",SP_SUL!M675)</f>
        <v>*</v>
      </c>
      <c r="L674" s="318" t="str">
        <f>IF(SP_SUL!N675="","*",SP_SUL!N675)</f>
        <v>*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Contrato</v>
      </c>
      <c r="C675" s="109" t="str">
        <f>IF(SP_SUL!Z676="","*",SP_SUL!Z676)</f>
        <v>*</v>
      </c>
      <c r="D675" s="110" t="str">
        <f>IF(SP_SUL!S676="","*",SP_SUL!S676)</f>
        <v>SP SUL</v>
      </c>
      <c r="E675" s="110" t="str">
        <f>IF(SP_SUL!T676="","*",SP_SUL!T676)</f>
        <v>ZEV-ZPT</v>
      </c>
      <c r="F675" s="110">
        <f>IF(SP_SUL!B676="","*",SP_SUL!B676)</f>
        <v>46022</v>
      </c>
      <c r="G675" s="110" t="str">
        <f>IF(SP_SUL!D676="","*",SP_SUL!D676)</f>
        <v>ANTONI  (TP-720)</v>
      </c>
      <c r="H675" s="110" t="str">
        <f>IF(SP_SUL!F676="","*",SP_SUL!F676)</f>
        <v>PDM - SUBSTITUIÇÃO - DORMENTE</v>
      </c>
      <c r="I675" s="110" t="str">
        <f>IF(SP_SUL!H676="","*",SP_SUL!H676)</f>
        <v>-</v>
      </c>
      <c r="J675" s="110" t="str">
        <f>IF(SP_SUL!I676="","*",SP_SUL!I676)</f>
        <v>-</v>
      </c>
      <c r="K675" s="110" t="str">
        <f>IF(SP_SUL!M676="","*",SP_SUL!M676)</f>
        <v>ZPT</v>
      </c>
      <c r="L675" s="318" t="str">
        <f>IF(SP_SUL!N676="","*",SP_SUL!N676)</f>
        <v>ZPT1</v>
      </c>
      <c r="M675" s="111">
        <f>IF(SP_SUL!J676="","*",SP_SUL!J676)</f>
        <v>92</v>
      </c>
      <c r="N675" s="257">
        <f>IF(SP_SUL!K676="","*",SP_SUL!K676)</f>
        <v>106.8</v>
      </c>
      <c r="O675" s="257" t="str">
        <f>IF(SP_SUL!L676="","*",SP_SUL!L676)</f>
        <v>-</v>
      </c>
      <c r="P675" s="111"/>
      <c r="Q675" s="128">
        <f>IF(SP_SUL!O676="","*",SP_SUL!O676)</f>
        <v>0.375</v>
      </c>
      <c r="R675" s="128">
        <f>IF(SP_SUL!P676="","*",SP_SUL!P676)</f>
        <v>0.16666666666666666</v>
      </c>
      <c r="S675" s="110" t="str">
        <f>IF(SP_SUL!Q676="","*",CONCATENATE(SP_SUL!Q676," ",SP_SUL!R676))</f>
        <v>30 Nº DE DORMENTES</v>
      </c>
      <c r="T675" s="110" t="str">
        <f>IF(SP_SUL!V676="","*",SP_SUL!V676)</f>
        <v>Antoni</v>
      </c>
      <c r="U675" s="110" t="str">
        <f>IF(SP_SUL!W676="","*",SP_SUL!W676)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Contrato</v>
      </c>
      <c r="C676" s="109" t="str">
        <f>IF(SP_SUL!Z677="","*",SP_SUL!Z677)</f>
        <v>*</v>
      </c>
      <c r="D676" s="110" t="str">
        <f>IF(SP_SUL!S677="","*",SP_SUL!S677)</f>
        <v>SP SUL</v>
      </c>
      <c r="E676" s="110" t="str">
        <f>IF(SP_SUL!T677="","*",SP_SUL!T677)</f>
        <v>ZEV-ZPT</v>
      </c>
      <c r="F676" s="110">
        <f>IF(SP_SUL!B677="","*",SP_SUL!B677)</f>
        <v>46022</v>
      </c>
      <c r="G676" s="110" t="str">
        <f>IF(SP_SUL!D677="","*",SP_SUL!D677)</f>
        <v>EDSON (TP-719)</v>
      </c>
      <c r="H676" s="110" t="str">
        <f>IF(SP_SUL!F677="","*",SP_SUL!F677)</f>
        <v>PDM - SUBSTITUIÇÃO - DORMENTE</v>
      </c>
      <c r="I676" s="110" t="str">
        <f>IF(SP_SUL!H677="","*",SP_SUL!H677)</f>
        <v>-</v>
      </c>
      <c r="J676" s="110" t="str">
        <f>IF(SP_SUL!I677="","*",SP_SUL!I677)</f>
        <v>-</v>
      </c>
      <c r="K676" s="110" t="str">
        <f>IF(SP_SUL!M677="","*",SP_SUL!M677)</f>
        <v>ZPT</v>
      </c>
      <c r="L676" s="318" t="str">
        <f>IF(SP_SUL!N677="","*",SP_SUL!N677)</f>
        <v>ZPT1</v>
      </c>
      <c r="M676" s="111">
        <f>IF(SP_SUL!J677="","*",SP_SUL!J677)</f>
        <v>92</v>
      </c>
      <c r="N676" s="257">
        <f>IF(SP_SUL!K677="","*",SP_SUL!K677)</f>
        <v>106.8</v>
      </c>
      <c r="O676" s="257" t="str">
        <f>IF(SP_SUL!L677="","*",SP_SUL!L677)</f>
        <v>-</v>
      </c>
      <c r="P676" s="111"/>
      <c r="Q676" s="128">
        <f>IF(SP_SUL!O677="","*",SP_SUL!O677)</f>
        <v>0.375</v>
      </c>
      <c r="R676" s="128">
        <f>IF(SP_SUL!P677="","*",SP_SUL!P677)</f>
        <v>0.16666666666666666</v>
      </c>
      <c r="S676" s="110" t="str">
        <f>IF(SP_SUL!Q677="","*",CONCATENATE(SP_SUL!Q677," ",SP_SUL!R677))</f>
        <v>30 Nº DE DORMENTES</v>
      </c>
      <c r="T676" s="110" t="str">
        <f>IF(SP_SUL!V677="","*",SP_SUL!V677)</f>
        <v>Edson</v>
      </c>
      <c r="U676" s="110" t="str">
        <f>IF(SP_SUL!W677="","*",SP_SUL!W677)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Contrato</v>
      </c>
      <c r="C677" s="109" t="str">
        <f>IF(SP_SUL!Z678="","*",SP_SUL!Z678)</f>
        <v>*</v>
      </c>
      <c r="D677" s="110" t="str">
        <f>IF(SP_SUL!S678="","*",SP_SUL!S678)</f>
        <v>SP SUL</v>
      </c>
      <c r="E677" s="110" t="str">
        <f>IF(SP_SUL!T678="","*",SP_SUL!T678)</f>
        <v>ZEV-ZPT</v>
      </c>
      <c r="F677" s="110">
        <f>IF(SP_SUL!B678="","*",SP_SUL!B678)</f>
        <v>46022</v>
      </c>
      <c r="G677" s="110" t="str">
        <f>IF(SP_SUL!D678="","*",SP_SUL!D678)</f>
        <v>JACIANO (TF-674)</v>
      </c>
      <c r="H677" s="110" t="str">
        <f>IF(SP_SUL!F678="","*",SP_SUL!F678)</f>
        <v>PDM - SUBSTITUIÇÃO - DORMENTE</v>
      </c>
      <c r="I677" s="110" t="str">
        <f>IF(SP_SUL!H678="","*",SP_SUL!H678)</f>
        <v>-</v>
      </c>
      <c r="J677" s="110" t="str">
        <f>IF(SP_SUL!I678="","*",SP_SUL!I678)</f>
        <v>-</v>
      </c>
      <c r="K677" s="110" t="str">
        <f>IF(SP_SUL!M678="","*",SP_SUL!M678)</f>
        <v>ZPT</v>
      </c>
      <c r="L677" s="318" t="str">
        <f>IF(SP_SUL!N678="","*",SP_SUL!N678)</f>
        <v>ZPT1</v>
      </c>
      <c r="M677" s="111">
        <f>IF(SP_SUL!J678="","*",SP_SUL!J678)</f>
        <v>92</v>
      </c>
      <c r="N677" s="257">
        <f>IF(SP_SUL!K678="","*",SP_SUL!K678)</f>
        <v>106.8</v>
      </c>
      <c r="O677" s="257" t="str">
        <f>IF(SP_SUL!L678="","*",SP_SUL!L678)</f>
        <v>-</v>
      </c>
      <c r="P677" s="111"/>
      <c r="Q677" s="128">
        <f>IF(SP_SUL!O678="","*",SP_SUL!O678)</f>
        <v>0.375</v>
      </c>
      <c r="R677" s="128">
        <f>IF(SP_SUL!P678="","*",SP_SUL!P678)</f>
        <v>0.16666666666666666</v>
      </c>
      <c r="S677" s="110" t="str">
        <f>IF(SP_SUL!Q678="","*",CONCATENATE(SP_SUL!Q678," ",SP_SUL!R678))</f>
        <v>30 Nº DE DORMENTES</v>
      </c>
      <c r="T677" s="110" t="str">
        <f>IF(SP_SUL!V678="","*",SP_SUL!V678)</f>
        <v xml:space="preserve">Jaciano </v>
      </c>
      <c r="U677" s="110" t="str">
        <f>IF(SP_SUL!W678="","*",SP_SUL!W678)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Oportunidade</v>
      </c>
      <c r="C678" s="109" t="str">
        <f>IF(SP_SUL!Z679="","*",SP_SUL!Z679)</f>
        <v>*</v>
      </c>
      <c r="D678" s="110" t="str">
        <f>IF(SP_SUL!S679="","*",SP_SUL!S679)</f>
        <v>SP SUL</v>
      </c>
      <c r="E678" s="110" t="str">
        <f>IF(SP_SUL!T679="","*",SP_SUL!T679)</f>
        <v>ZEV-ZPT</v>
      </c>
      <c r="F678" s="110">
        <f>IF(SP_SUL!B679="","*",SP_SUL!B679)</f>
        <v>46022</v>
      </c>
      <c r="G678" s="110" t="str">
        <f>IF(SP_SUL!D679="","*",SP_SUL!D679)</f>
        <v>V85</v>
      </c>
      <c r="H678" s="110" t="str">
        <f>IF(SP_SUL!F679="","*",SP_SUL!F679)</f>
        <v>MECANIZAÇÃO - SOCADORA</v>
      </c>
      <c r="I678" s="110" t="str">
        <f>IF(SP_SUL!H679="","*",SP_SUL!H679)</f>
        <v>ZPTZDR</v>
      </c>
      <c r="J678" s="110" t="str">
        <f>IF(SP_SUL!I679="","*",SP_SUL!I679)</f>
        <v>ZPTZDR</v>
      </c>
      <c r="K678" s="110" t="str">
        <f>IF(SP_SUL!M679="","*",SP_SUL!M679)</f>
        <v>ZGM1</v>
      </c>
      <c r="L678" s="318" t="str">
        <f>IF(SP_SUL!N679="","*",SP_SUL!N679)</f>
        <v>ZGM1131</v>
      </c>
      <c r="M678" s="111">
        <f>IF(SP_SUL!J679="","*",SP_SUL!J679)</f>
        <v>30</v>
      </c>
      <c r="N678" s="257">
        <f>IF(SP_SUL!K679="","*",SP_SUL!K679)</f>
        <v>114</v>
      </c>
      <c r="O678" s="257">
        <f>IF(SP_SUL!L679="","*",SP_SUL!L679)</f>
        <v>115</v>
      </c>
      <c r="P678" s="111"/>
      <c r="Q678" s="128">
        <f>IF(SP_SUL!O679="","*",SP_SUL!O679)</f>
        <v>0.29166666666666669</v>
      </c>
      <c r="R678" s="128">
        <f>IF(SP_SUL!P679="","*",SP_SUL!P679)</f>
        <v>8.3333333333333329E-2</v>
      </c>
      <c r="S678" s="110" t="str">
        <f>IF(SP_SUL!Q679="","*",CONCATENATE(SP_SUL!Q679," ",SP_SUL!R679))</f>
        <v>480 M</v>
      </c>
      <c r="T678" s="110" t="str">
        <f>IF(SP_SUL!V679="","*",SP_SUL!V679)</f>
        <v>Antonioni</v>
      </c>
      <c r="U678" s="110" t="str">
        <f>IF(SP_SUL!W679="","*",SP_SUL!W679)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Oportunidade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Oportunidade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Oportunidade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Oportunidade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Oportunidade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Oportunidade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Oportunidade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Oportunidade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Oportunidade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Oportunidade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Oportunidade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Oportunidade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Oportunidade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Oportunidade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Oportunidade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Oportunidade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Oportunidade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Oportunidade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1985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1986</v>
      </c>
      <c r="C2" s="96" t="s">
        <v>860</v>
      </c>
      <c r="D2" s="96" t="s">
        <v>862</v>
      </c>
      <c r="E2" s="96" t="s">
        <v>1987</v>
      </c>
      <c r="F2" s="96" t="s">
        <v>1988</v>
      </c>
      <c r="G2" s="96" t="s">
        <v>1989</v>
      </c>
      <c r="H2" s="96" t="s">
        <v>1990</v>
      </c>
      <c r="I2" s="96" t="s">
        <v>1991</v>
      </c>
      <c r="J2" s="96" t="s">
        <v>1992</v>
      </c>
      <c r="K2" s="131" t="s">
        <v>1993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FIXO</v>
      </c>
      <c r="I659" s="121" t="str">
        <f>IF(SP_SUL!AC661="","*",SP_SUL!AC661)</f>
        <v>-</v>
      </c>
      <c r="J659" s="122" t="str">
        <f>IF(SP_SUL!AA661="","*",SP_SUL!AA661)</f>
        <v>1 COTONA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IF(SP_SUL!Y668="","*",SP_SUL!Y668)</f>
        <v>*</v>
      </c>
      <c r="C666" s="121">
        <f>IF(SP_SUL!B668="","*",SP_SUL!B668)</f>
        <v>46022</v>
      </c>
      <c r="D666" s="121" t="str">
        <f>IF(SP_SUL!D668="","*",SP_SUL!D668)</f>
        <v>EDSON (TP-780)</v>
      </c>
      <c r="E666" s="121" t="str">
        <f>IF(SP_SUL!H668="","*",SP_SUL!H668)</f>
        <v>-</v>
      </c>
      <c r="F666" s="137" t="str">
        <f>IF(SP_SUL!M668="","*",SP_SUL!M668)</f>
        <v>ZEM-ZEJ</v>
      </c>
      <c r="G666" s="121" t="str">
        <f>IF(SP_SUL!I668="","*",SP_SUL!I668)</f>
        <v>-</v>
      </c>
      <c r="H666" s="121" t="str">
        <f>IF(SP_SUL!AB668="","*",SP_SUL!AB668)</f>
        <v>-</v>
      </c>
      <c r="I666" s="121" t="str">
        <f>IF(SP_SUL!AC668="","*",SP_SUL!AC668)</f>
        <v>-</v>
      </c>
      <c r="J666" s="122" t="str">
        <f>IF(SP_SUL!AA668="","*",SP_SUL!AA668)</f>
        <v>-</v>
      </c>
      <c r="K666" s="134" t="str">
        <f>IF(SP_SUL!AD668="","*",SP_SUL!AD668)</f>
        <v>-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-</v>
      </c>
      <c r="I667" s="121" t="str">
        <f>IF(SP_SUL!AC669="","*",SP_SUL!AC669)</f>
        <v>-</v>
      </c>
      <c r="J667" s="122" t="str">
        <f>IF(SP_SUL!AA669="","*",SP_SUL!AA669)</f>
        <v>-</v>
      </c>
      <c r="K667" s="134" t="str">
        <f>IF(SP_SUL!AD669="","*",SP_SUL!AD669)</f>
        <v>-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-</v>
      </c>
      <c r="I668" s="121" t="str">
        <f>IF(SP_SUL!AC670="","*",SP_SUL!AC670)</f>
        <v>-</v>
      </c>
      <c r="J668" s="122" t="str">
        <f>IF(SP_SUL!AA670="","*",SP_SUL!AA670)</f>
        <v>-</v>
      </c>
      <c r="K668" s="134" t="str">
        <f>IF(SP_SUL!AD670="","*",SP_SUL!AD670)</f>
        <v>-</v>
      </c>
    </row>
    <row r="669" spans="2:11" s="123" customFormat="1" hidden="1">
      <c r="B669" s="120" t="str">
        <f>IF(SP_SUL!Y671="","*",SP_SUL!Y671)</f>
        <v>*</v>
      </c>
      <c r="C669" s="121">
        <f>IF(SP_SUL!B671="","*",SP_SUL!B671)</f>
        <v>46022</v>
      </c>
      <c r="D669" s="121" t="str">
        <f>IF(SP_SUL!D671="","*",SP_SUL!D671)</f>
        <v>W60</v>
      </c>
      <c r="E669" s="121" t="str">
        <f>IF(SP_SUL!H671="","*",SP_SUL!H671)</f>
        <v>ZEM1302</v>
      </c>
      <c r="F669" s="137" t="str">
        <f>IF(SP_SUL!M671="","*",SP_SUL!M671)</f>
        <v>ZEJ-ZEV</v>
      </c>
      <c r="G669" s="121" t="str">
        <f>IF(SP_SUL!I671="","*",SP_SUL!I671)</f>
        <v>ZEM1302</v>
      </c>
      <c r="H669" s="121" t="str">
        <f>IF(SP_SUL!AB671="","*",SP_SUL!AB671)</f>
        <v>FIXO</v>
      </c>
      <c r="I669" s="121" t="str">
        <f>IF(SP_SUL!AC671="","*",SP_SUL!AC671)</f>
        <v>-</v>
      </c>
      <c r="J669" s="122" t="str">
        <f>IF(SP_SUL!AA671="","*",SP_SUL!AA671)</f>
        <v>1 Allan e Danilo</v>
      </c>
      <c r="K669" s="134">
        <f>IF(SP_SUL!AD671="","*",SP_SUL!AD671)</f>
        <v>0.25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-</v>
      </c>
      <c r="I670" s="121" t="str">
        <f>IF(SP_SUL!AC672="","*",SP_SUL!AC672)</f>
        <v>-</v>
      </c>
      <c r="J670" s="122" t="str">
        <f>IF(SP_SUL!AA672="","*",SP_SUL!AA672)</f>
        <v>-</v>
      </c>
      <c r="K670" s="134" t="str">
        <f>IF(SP_SUL!AD672="","*",SP_SUL!AD672)</f>
        <v>-</v>
      </c>
    </row>
    <row r="671" spans="2:11" s="123" customFormat="1" hidden="1">
      <c r="B671" s="120" t="str">
        <f>IF(SP_SUL!Y673="","*",SP_SUL!Y673)</f>
        <v>*</v>
      </c>
      <c r="C671" s="121">
        <f>IF(SP_SUL!B673="","*",SP_SUL!B673)</f>
        <v>46022</v>
      </c>
      <c r="D671" s="121" t="str">
        <f>IF(SP_SUL!D673="","*",SP_SUL!D673)</f>
        <v>MOD ZEZ</v>
      </c>
      <c r="E671" s="121" t="str">
        <f>IF(SP_SUL!H673="","*",SP_SUL!H673)</f>
        <v>-</v>
      </c>
      <c r="F671" s="137" t="str">
        <f>IF(SP_SUL!M673="","*",SP_SUL!M673)</f>
        <v>ZXW-ZEZ</v>
      </c>
      <c r="G671" s="121" t="str">
        <f>IF(SP_SUL!I673="","*",SP_SUL!I673)</f>
        <v>-</v>
      </c>
      <c r="H671" s="121" t="str">
        <f>IF(SP_SUL!AB673="","*",SP_SUL!AB673)</f>
        <v>-</v>
      </c>
      <c r="I671" s="121" t="str">
        <f>IF(SP_SUL!AC673="","*",SP_SUL!AC673)</f>
        <v>-</v>
      </c>
      <c r="J671" s="122" t="str">
        <f>IF(SP_SUL!AA673="","*",SP_SUL!AA673)</f>
        <v>-</v>
      </c>
      <c r="K671" s="134" t="str">
        <f>IF(SP_SUL!AD673="","*",SP_SUL!AD673)</f>
        <v>-</v>
      </c>
    </row>
    <row r="672" spans="2:11" s="123" customFormat="1" hidden="1">
      <c r="B672" s="120" t="str">
        <f>IF(SP_SUL!Y674="","*",SP_SUL!Y674)</f>
        <v>*</v>
      </c>
      <c r="C672" s="121">
        <f>IF(SP_SUL!B674="","*",SP_SUL!B674)</f>
        <v>46022</v>
      </c>
      <c r="D672" s="121" t="str">
        <f>IF(SP_SUL!D674="","*",SP_SUL!D674)</f>
        <v>W61</v>
      </c>
      <c r="E672" s="121" t="str">
        <f>IF(SP_SUL!H675="","*",SP_SUL!H675)</f>
        <v>*</v>
      </c>
      <c r="F672" s="137" t="str">
        <f>IF(SP_SUL!M674="","*",SP_SUL!M674)</f>
        <v>ZXW</v>
      </c>
      <c r="G672" s="121" t="str">
        <f>IF(SP_SUL!I674="","*",SP_SUL!I674)</f>
        <v>K67ZEV2</v>
      </c>
      <c r="H672" s="121" t="str">
        <f>IF(SP_SUL!AB674="","*",SP_SUL!AB674)</f>
        <v>FIXO</v>
      </c>
      <c r="I672" s="121" t="str">
        <f>IF(SP_SUL!AC674="","*",SP_SUL!AC674)</f>
        <v>-</v>
      </c>
      <c r="J672" s="122">
        <f>IF(SP_SUL!AA674="","*",SP_SUL!AA674)</f>
        <v>1</v>
      </c>
      <c r="K672" s="134">
        <f>IF(SP_SUL!AD674="","*",SP_SUL!AD674)</f>
        <v>0.29166666666666669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e">
        <f>IF(SP_SUL!#REF!="","*",SP_SUL!#REF!)</f>
        <v>#REF!</v>
      </c>
      <c r="F673" s="137" t="str">
        <f>IF(SP_SUL!M675="","*",SP_SUL!M675)</f>
        <v>*</v>
      </c>
      <c r="G673" s="121" t="str">
        <f>IF(SP_SUL!I675="","*",SP_SUL!I675)</f>
        <v>*</v>
      </c>
      <c r="H673" s="121" t="str">
        <f>IF(SP_SUL!AB675="","*",SP_SUL!AB675)</f>
        <v>-</v>
      </c>
      <c r="I673" s="121" t="str">
        <f>IF(SP_SUL!AC675="","*",SP_SUL!AC675)</f>
        <v>-</v>
      </c>
      <c r="J673" s="122" t="str">
        <f>IF(SP_SUL!AA675="","*",SP_SUL!AA675)</f>
        <v>-</v>
      </c>
      <c r="K673" s="134" t="str">
        <f>IF(SP_SUL!AD675="","*",SP_SUL!AD675)</f>
        <v>-</v>
      </c>
    </row>
    <row r="674" spans="2:11" s="123" customFormat="1" hidden="1">
      <c r="B674" s="120" t="str">
        <f>IF(SP_SUL!Y676="","*",SP_SUL!Y676)</f>
        <v>*</v>
      </c>
      <c r="C674" s="121">
        <f>IF(SP_SUL!B676="","*",SP_SUL!B676)</f>
        <v>46022</v>
      </c>
      <c r="D674" s="121" t="str">
        <f>IF(SP_SUL!D676="","*",SP_SUL!D676)</f>
        <v>ANTONI  (TP-720)</v>
      </c>
      <c r="E674" s="121" t="str">
        <f>IF(SP_SUL!H676="","*",SP_SUL!H676)</f>
        <v>-</v>
      </c>
      <c r="F674" s="137" t="str">
        <f>IF(SP_SUL!M676="","*",SP_SUL!M676)</f>
        <v>ZPT</v>
      </c>
      <c r="G674" s="121" t="str">
        <f>IF(SP_SUL!I676="","*",SP_SUL!I676)</f>
        <v>-</v>
      </c>
      <c r="H674" s="121" t="str">
        <f>IF(SP_SUL!AB676="","*",SP_SUL!AB676)</f>
        <v>-</v>
      </c>
      <c r="I674" s="121" t="str">
        <f>IF(SP_SUL!AC676="","*",SP_SUL!AC676)</f>
        <v>-</v>
      </c>
      <c r="J674" s="122" t="str">
        <f>IF(SP_SUL!AA676="","*",SP_SUL!AA676)</f>
        <v>-</v>
      </c>
      <c r="K674" s="134" t="str">
        <f>IF(SP_SUL!AD676="","*",SP_SUL!AD676)</f>
        <v>-</v>
      </c>
    </row>
    <row r="675" spans="2:11" s="123" customFormat="1" hidden="1">
      <c r="B675" s="120" t="str">
        <f>IF(SP_SUL!Y677="","*",SP_SUL!Y677)</f>
        <v>*</v>
      </c>
      <c r="C675" s="121">
        <f>IF(SP_SUL!B677="","*",SP_SUL!B677)</f>
        <v>46022</v>
      </c>
      <c r="D675" s="121" t="str">
        <f>IF(SP_SUL!D677="","*",SP_SUL!D677)</f>
        <v>EDSON (TP-719)</v>
      </c>
      <c r="E675" s="121" t="str">
        <f>IF(SP_SUL!H677="","*",SP_SUL!H677)</f>
        <v>-</v>
      </c>
      <c r="F675" s="137" t="str">
        <f>IF(SP_SUL!M677="","*",SP_SUL!M677)</f>
        <v>ZPT</v>
      </c>
      <c r="G675" s="121" t="str">
        <f>IF(SP_SUL!I677="","*",SP_SUL!I677)</f>
        <v>-</v>
      </c>
      <c r="H675" s="121" t="str">
        <f>IF(SP_SUL!AB677="","*",SP_SUL!AB677)</f>
        <v>-</v>
      </c>
      <c r="I675" s="121" t="str">
        <f>IF(SP_SUL!AC677="","*",SP_SUL!AC677)</f>
        <v>-</v>
      </c>
      <c r="J675" s="122" t="str">
        <f>IF(SP_SUL!AA677="","*",SP_SUL!AA677)</f>
        <v>-</v>
      </c>
      <c r="K675" s="134" t="str">
        <f>IF(SP_SUL!AD677="","*",SP_SUL!AD677)</f>
        <v>-</v>
      </c>
    </row>
    <row r="676" spans="2:11" s="123" customFormat="1" hidden="1">
      <c r="B676" s="120" t="str">
        <f>IF(SP_SUL!Y678="","*",SP_SUL!Y678)</f>
        <v>*</v>
      </c>
      <c r="C676" s="121">
        <f>IF(SP_SUL!B678="","*",SP_SUL!B678)</f>
        <v>46022</v>
      </c>
      <c r="D676" s="121" t="str">
        <f>IF(SP_SUL!D678="","*",SP_SUL!D678)</f>
        <v>JACIANO (TF-674)</v>
      </c>
      <c r="E676" s="121" t="str">
        <f>IF(SP_SUL!H678="","*",SP_SUL!H678)</f>
        <v>-</v>
      </c>
      <c r="F676" s="137" t="str">
        <f>IF(SP_SUL!M678="","*",SP_SUL!M678)</f>
        <v>ZPT</v>
      </c>
      <c r="G676" s="121" t="str">
        <f>IF(SP_SUL!I678="","*",SP_SUL!I678)</f>
        <v>-</v>
      </c>
      <c r="H676" s="121" t="str">
        <f>IF(SP_SUL!AB678="","*",SP_SUL!AB678)</f>
        <v>-</v>
      </c>
      <c r="I676" s="121" t="str">
        <f>IF(SP_SUL!AC678="","*",SP_SUL!AC678)</f>
        <v>-</v>
      </c>
      <c r="J676" s="122" t="str">
        <f>IF(SP_SUL!AA678="","*",SP_SUL!AA678)</f>
        <v>-</v>
      </c>
      <c r="K676" s="134" t="str">
        <f>IF(SP_SUL!AD678="","*",SP_SUL!AD678)</f>
        <v>-</v>
      </c>
    </row>
    <row r="677" spans="2:11" s="123" customFormat="1" hidden="1">
      <c r="B677" s="120" t="str">
        <f>IF(SP_SUL!Y679="","*",SP_SUL!Y679)</f>
        <v>*</v>
      </c>
      <c r="C677" s="121">
        <f>IF(SP_SUL!B679="","*",SP_SUL!B679)</f>
        <v>46022</v>
      </c>
      <c r="D677" s="121" t="str">
        <f>IF(SP_SUL!D679="","*",SP_SUL!D679)</f>
        <v>V85</v>
      </c>
      <c r="E677" s="121" t="str">
        <f>IF(SP_SUL!H679="","*",SP_SUL!H679)</f>
        <v>ZPTZDR</v>
      </c>
      <c r="F677" s="137" t="str">
        <f>IF(SP_SUL!M679="","*",SP_SUL!M679)</f>
        <v>ZGM1</v>
      </c>
      <c r="G677" s="121" t="str">
        <f>IF(SP_SUL!I679="","*",SP_SUL!I679)</f>
        <v>ZPTZDR</v>
      </c>
      <c r="H677" s="121" t="str">
        <f>IF(SP_SUL!AB679="","*",SP_SUL!AB679)</f>
        <v>FIXO</v>
      </c>
      <c r="I677" s="121" t="str">
        <f>IF(SP_SUL!AC679="","*",SP_SUL!AC679)</f>
        <v>-</v>
      </c>
      <c r="J677" s="122">
        <f>IF(SP_SUL!AA679="","*",SP_SUL!AA679)</f>
        <v>1</v>
      </c>
      <c r="K677" s="134">
        <f>IF(SP_SUL!AD679="","*",SP_SUL!AD679)</f>
        <v>0.29166666666666669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-</v>
      </c>
      <c r="I678" s="121" t="str">
        <f>IF(SP_SUL!AC680="","*",SP_SUL!AC680)</f>
        <v>-</v>
      </c>
      <c r="J678" s="122" t="str">
        <f>IF(SP_SUL!AA680="","*",SP_SUL!AA680)</f>
        <v>-</v>
      </c>
      <c r="K678" s="134" t="str">
        <f>IF(SP_SUL!AD680="","*",SP_SUL!AD680)</f>
        <v>-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-</v>
      </c>
      <c r="I679" s="121" t="str">
        <f>IF(SP_SUL!AC681="","*",SP_SUL!AC681)</f>
        <v>-</v>
      </c>
      <c r="J679" s="122" t="str">
        <f>IF(SP_SUL!AA681="","*",SP_SUL!AA681)</f>
        <v>-</v>
      </c>
      <c r="K679" s="134" t="str">
        <f>IF(SP_SUL!AD681="","*",SP_SUL!AD681)</f>
        <v>-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-</v>
      </c>
      <c r="I680" s="121" t="str">
        <f>IF(SP_SUL!AC682="","*",SP_SUL!AC682)</f>
        <v>-</v>
      </c>
      <c r="J680" s="122" t="str">
        <f>IF(SP_SUL!AA682="","*",SP_SUL!AA682)</f>
        <v>-</v>
      </c>
      <c r="K680" s="134" t="str">
        <f>IF(SP_SUL!AD682="","*",SP_SUL!AD682)</f>
        <v>-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-</v>
      </c>
      <c r="I681" s="121" t="str">
        <f>IF(SP_SUL!AC683="","*",SP_SUL!AC683)</f>
        <v>-</v>
      </c>
      <c r="J681" s="122" t="str">
        <f>IF(SP_SUL!AA683="","*",SP_SUL!AA683)</f>
        <v>-</v>
      </c>
      <c r="K681" s="134" t="str">
        <f>IF(SP_SUL!AD683="","*",SP_SUL!AD683)</f>
        <v>-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-</v>
      </c>
      <c r="I682" s="121" t="str">
        <f>IF(SP_SUL!AC684="","*",SP_SUL!AC684)</f>
        <v>-</v>
      </c>
      <c r="J682" s="122" t="str">
        <f>IF(SP_SUL!AA684="","*",SP_SUL!AA684)</f>
        <v>-</v>
      </c>
      <c r="K682" s="134" t="str">
        <f>IF(SP_SUL!AD684="","*",SP_SUL!AD684)</f>
        <v>-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-</v>
      </c>
      <c r="I683" s="121" t="str">
        <f>IF(SP_SUL!AC685="","*",SP_SUL!AC685)</f>
        <v>-</v>
      </c>
      <c r="J683" s="122" t="str">
        <f>IF(SP_SUL!AA685="","*",SP_SUL!AA685)</f>
        <v>-</v>
      </c>
      <c r="K683" s="134" t="str">
        <f>IF(SP_SUL!AD685="","*",SP_SUL!AD685)</f>
        <v>-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-</v>
      </c>
      <c r="I684" s="121" t="str">
        <f>IF(SP_SUL!AC686="","*",SP_SUL!AC686)</f>
        <v>-</v>
      </c>
      <c r="J684" s="122" t="str">
        <f>IF(SP_SUL!AA686="","*",SP_SUL!AA686)</f>
        <v>-</v>
      </c>
      <c r="K684" s="134" t="str">
        <f>IF(SP_SUL!AD686="","*",SP_SUL!AD686)</f>
        <v>-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-</v>
      </c>
      <c r="I685" s="121" t="str">
        <f>IF(SP_SUL!AC687="","*",SP_SUL!AC687)</f>
        <v>-</v>
      </c>
      <c r="J685" s="122" t="str">
        <f>IF(SP_SUL!AA687="","*",SP_SUL!AA687)</f>
        <v>-</v>
      </c>
      <c r="K685" s="134" t="str">
        <f>IF(SP_SUL!AD687="","*",SP_SUL!AD687)</f>
        <v>-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-</v>
      </c>
      <c r="I686" s="121" t="str">
        <f>IF(SP_SUL!AC688="","*",SP_SUL!AC688)</f>
        <v>-</v>
      </c>
      <c r="J686" s="122" t="str">
        <f>IF(SP_SUL!AA688="","*",SP_SUL!AA688)</f>
        <v>-</v>
      </c>
      <c r="K686" s="134" t="str">
        <f>IF(SP_SUL!AD688="","*",SP_SUL!AD688)</f>
        <v>-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-</v>
      </c>
      <c r="I687" s="121" t="str">
        <f>IF(SP_SUL!AC689="","*",SP_SUL!AC689)</f>
        <v>-</v>
      </c>
      <c r="J687" s="122" t="str">
        <f>IF(SP_SUL!AA689="","*",SP_SUL!AA689)</f>
        <v>-</v>
      </c>
      <c r="K687" s="134" t="str">
        <f>IF(SP_SUL!AD689="","*",SP_SUL!AD689)</f>
        <v>-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-</v>
      </c>
      <c r="I688" s="121" t="str">
        <f>IF(SP_SUL!AC690="","*",SP_SUL!AC690)</f>
        <v>-</v>
      </c>
      <c r="J688" s="122" t="str">
        <f>IF(SP_SUL!AA690="","*",SP_SUL!AA690)</f>
        <v>-</v>
      </c>
      <c r="K688" s="134" t="str">
        <f>IF(SP_SUL!AD690="","*",SP_SUL!AD690)</f>
        <v>-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-</v>
      </c>
      <c r="I689" s="121" t="str">
        <f>IF(SP_SUL!AC691="","*",SP_SUL!AC691)</f>
        <v>-</v>
      </c>
      <c r="J689" s="122" t="str">
        <f>IF(SP_SUL!AA691="","*",SP_SUL!AA691)</f>
        <v>-</v>
      </c>
      <c r="K689" s="134" t="str">
        <f>IF(SP_SUL!AD691="","*",SP_SUL!AD691)</f>
        <v>-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-</v>
      </c>
      <c r="I690" s="121" t="str">
        <f>IF(SP_SUL!AC692="","*",SP_SUL!AC692)</f>
        <v>-</v>
      </c>
      <c r="J690" s="122" t="str">
        <f>IF(SP_SUL!AA692="","*",SP_SUL!AA692)</f>
        <v>-</v>
      </c>
      <c r="K690" s="134" t="str">
        <f>IF(SP_SUL!AD692="","*",SP_SUL!AD692)</f>
        <v>-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-</v>
      </c>
      <c r="I691" s="121" t="str">
        <f>IF(SP_SUL!AC693="","*",SP_SUL!AC693)</f>
        <v>-</v>
      </c>
      <c r="J691" s="122" t="str">
        <f>IF(SP_SUL!AA693="","*",SP_SUL!AA693)</f>
        <v>-</v>
      </c>
      <c r="K691" s="134" t="str">
        <f>IF(SP_SUL!AD693="","*",SP_SUL!AD693)</f>
        <v>-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-</v>
      </c>
      <c r="I692" s="121" t="str">
        <f>IF(SP_SUL!AC694="","*",SP_SUL!AC694)</f>
        <v>-</v>
      </c>
      <c r="J692" s="122" t="str">
        <f>IF(SP_SUL!AA694="","*",SP_SUL!AA694)</f>
        <v>-</v>
      </c>
      <c r="K692" s="134" t="str">
        <f>IF(SP_SUL!AD694="","*",SP_SUL!AD694)</f>
        <v>-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-</v>
      </c>
      <c r="I693" s="121" t="str">
        <f>IF(SP_SUL!AC695="","*",SP_SUL!AC695)</f>
        <v>-</v>
      </c>
      <c r="J693" s="122" t="str">
        <f>IF(SP_SUL!AA695="","*",SP_SUL!AA695)</f>
        <v>-</v>
      </c>
      <c r="K693" s="134" t="str">
        <f>IF(SP_SUL!AD695="","*",SP_SUL!AD695)</f>
        <v>-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-</v>
      </c>
      <c r="I694" s="121" t="str">
        <f>IF(SP_SUL!AC696="","*",SP_SUL!AC696)</f>
        <v>-</v>
      </c>
      <c r="J694" s="122" t="str">
        <f>IF(SP_SUL!AA696="","*",SP_SUL!AA696)</f>
        <v>-</v>
      </c>
      <c r="K694" s="134" t="str">
        <f>IF(SP_SUL!AD696="","*",SP_SUL!AD696)</f>
        <v>-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-</v>
      </c>
      <c r="I695" s="121" t="str">
        <f>IF(SP_SUL!AC697="","*",SP_SUL!AC697)</f>
        <v>-</v>
      </c>
      <c r="J695" s="122" t="str">
        <f>IF(SP_SUL!AA697="","*",SP_SUL!AA697)</f>
        <v>-</v>
      </c>
      <c r="K695" s="134" t="str">
        <f>IF(SP_SUL!AD697="","*",SP_SUL!AD697)</f>
        <v>-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-</v>
      </c>
      <c r="I696" s="121" t="str">
        <f>IF(SP_SUL!AC698="","*",SP_SUL!AC698)</f>
        <v>-</v>
      </c>
      <c r="J696" s="122" t="str">
        <f>IF(SP_SUL!AA698="","*",SP_SUL!AA698)</f>
        <v>-</v>
      </c>
      <c r="K696" s="134" t="str">
        <f>IF(SP_SUL!AD698="","*",SP_SUL!AD698)</f>
        <v>-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-</v>
      </c>
      <c r="I697" s="121" t="str">
        <f>IF(SP_SUL!AC699="","*",SP_SUL!AC699)</f>
        <v>-</v>
      </c>
      <c r="J697" s="122" t="str">
        <f>IF(SP_SUL!AA699="","*",SP_SUL!AA699)</f>
        <v>-</v>
      </c>
      <c r="K697" s="134" t="str">
        <f>IF(SP_SUL!AD699="","*",SP_SUL!AD699)</f>
        <v>-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-</v>
      </c>
      <c r="I698" s="121" t="str">
        <f>IF(SP_SUL!AC700="","*",SP_SUL!AC700)</f>
        <v>-</v>
      </c>
      <c r="J698" s="122" t="str">
        <f>IF(SP_SUL!AA700="","*",SP_SUL!AA700)</f>
        <v>-</v>
      </c>
      <c r="K698" s="134" t="str">
        <f>IF(SP_SUL!AD700="","*",SP_SUL!AD700)</f>
        <v>-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-</v>
      </c>
      <c r="I699" s="121" t="str">
        <f>IF(SP_SUL!AC701="","*",SP_SUL!AC701)</f>
        <v>-</v>
      </c>
      <c r="J699" s="122" t="str">
        <f>IF(SP_SUL!AA701="","*",SP_SUL!AA701)</f>
        <v>-</v>
      </c>
      <c r="K699" s="134" t="str">
        <f>IF(SP_SUL!AD701="","*",SP_SUL!AD701)</f>
        <v>-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-</v>
      </c>
      <c r="I700" s="121" t="str">
        <f>IF(SP_SUL!AC702="","*",SP_SUL!AC702)</f>
        <v>-</v>
      </c>
      <c r="J700" s="122" t="str">
        <f>IF(SP_SUL!AA702="","*",SP_SUL!AA702)</f>
        <v>-</v>
      </c>
      <c r="K700" s="134" t="str">
        <f>IF(SP_SUL!AD702="","*",SP_SUL!AD702)</f>
        <v>-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-</v>
      </c>
      <c r="I701" s="121" t="str">
        <f>IF(SP_SUL!AC703="","*",SP_SUL!AC703)</f>
        <v>-</v>
      </c>
      <c r="J701" s="122" t="str">
        <f>IF(SP_SUL!AA703="","*",SP_SUL!AA703)</f>
        <v>-</v>
      </c>
      <c r="K701" s="134" t="str">
        <f>IF(SP_SUL!AD703="","*",SP_SUL!AD703)</f>
        <v>-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-</v>
      </c>
      <c r="I702" s="121" t="str">
        <f>IF(SP_SUL!AC704="","*",SP_SUL!AC704)</f>
        <v>-</v>
      </c>
      <c r="J702" s="122" t="str">
        <f>IF(SP_SUL!AA704="","*",SP_SUL!AA704)</f>
        <v>-</v>
      </c>
      <c r="K702" s="134" t="str">
        <f>IF(SP_SUL!AD704="","*",SP_SUL!AD704)</f>
        <v>-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-</v>
      </c>
      <c r="I703" s="121" t="str">
        <f>IF(SP_SUL!AC705="","*",SP_SUL!AC705)</f>
        <v>-</v>
      </c>
      <c r="J703" s="122" t="str">
        <f>IF(SP_SUL!AA705="","*",SP_SUL!AA705)</f>
        <v>-</v>
      </c>
      <c r="K703" s="134" t="str">
        <f>IF(SP_SUL!AD705="","*",SP_SUL!AD705)</f>
        <v>-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-</v>
      </c>
      <c r="I704" s="121" t="str">
        <f>IF(SP_SUL!AC706="","*",SP_SUL!AC706)</f>
        <v>-</v>
      </c>
      <c r="J704" s="122" t="str">
        <f>IF(SP_SUL!AA706="","*",SP_SUL!AA706)</f>
        <v>-</v>
      </c>
      <c r="K704" s="134" t="str">
        <f>IF(SP_SUL!AD706="","*",SP_SUL!AD706)</f>
        <v>-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-</v>
      </c>
      <c r="I705" s="121" t="str">
        <f>IF(SP_SUL!AC707="","*",SP_SUL!AC707)</f>
        <v>-</v>
      </c>
      <c r="J705" s="122" t="str">
        <f>IF(SP_SUL!AA707="","*",SP_SUL!AA707)</f>
        <v>-</v>
      </c>
      <c r="K705" s="134" t="str">
        <f>IF(SP_SUL!AD707="","*",SP_SUL!AD707)</f>
        <v>-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-</v>
      </c>
      <c r="I706" s="121" t="str">
        <f>IF(SP_SUL!AC708="","*",SP_SUL!AC708)</f>
        <v>-</v>
      </c>
      <c r="J706" s="122" t="str">
        <f>IF(SP_SUL!AA708="","*",SP_SUL!AA708)</f>
        <v>-</v>
      </c>
      <c r="K706" s="134" t="str">
        <f>IF(SP_SUL!AD708="","*",SP_SUL!AD708)</f>
        <v>-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-</v>
      </c>
      <c r="I707" s="121" t="str">
        <f>IF(SP_SUL!AC709="","*",SP_SUL!AC709)</f>
        <v>-</v>
      </c>
      <c r="J707" s="122" t="str">
        <f>IF(SP_SUL!AA709="","*",SP_SUL!AA709)</f>
        <v>-</v>
      </c>
      <c r="K707" s="134" t="str">
        <f>IF(SP_SUL!AD709="","*",SP_SUL!AD709)</f>
        <v>-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-</v>
      </c>
      <c r="I708" s="121" t="str">
        <f>IF(SP_SUL!AC710="","*",SP_SUL!AC710)</f>
        <v>-</v>
      </c>
      <c r="J708" s="122" t="str">
        <f>IF(SP_SUL!AA710="","*",SP_SUL!AA710)</f>
        <v>-</v>
      </c>
      <c r="K708" s="134" t="str">
        <f>IF(SP_SUL!AD710="","*",SP_SUL!AD710)</f>
        <v>-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2025-12-30T15:56:51Z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