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54" documentId="120_S{118792C3-22EF-5104-A093-F22BFE3913F3}" xr6:coauthVersionLast="47" xr6:coauthVersionMax="47" xr10:uidLastSave="{70202E80-7E1B-4B19-BF1C-A14CB1BF0D9F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6" i="15" l="1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AX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AX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AX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AX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AX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AX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AX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AX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AX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AX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AX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AX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AX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AX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AX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AX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AX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AX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AX30" i="1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AX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AX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AX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AX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AX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AX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AX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AX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AX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AX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Q60" i="1" s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Q61" i="1" s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AX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AX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AX69" i="1"/>
  <c r="BQ69" i="1" s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Q70" i="1" s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AX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 s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 s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 s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 s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 s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 s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 s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 s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AX87" i="1"/>
  <c r="BQ87" i="1" s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Q89" i="1" s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AX92" i="1"/>
  <c r="BQ92" i="1" s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AX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AX95" i="1"/>
  <c r="BQ95" i="1" s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AX96" i="1"/>
  <c r="BQ96" i="1" s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AX101" i="1"/>
  <c r="BQ101" i="1" s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AX103" i="1"/>
  <c r="BQ103" i="1" s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AX104" i="1"/>
  <c r="BQ104" i="1" s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AX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AX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AX107" i="1"/>
  <c r="BQ107" i="1" s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AX109" i="1"/>
  <c r="BQ109" i="1" s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AX111" i="1"/>
  <c r="BQ111" i="1" s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AX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AX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AX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AX115" i="1"/>
  <c r="BQ115" i="1" s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AX118" i="1"/>
  <c r="BQ118" i="1" s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AX123" i="1"/>
  <c r="BQ123" i="1" s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AX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AX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AX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AX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AX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AX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AX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AX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AX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AX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AX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AX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AX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AX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AX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AX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AX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AX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AX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AX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AX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AX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AX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AX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AX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AX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AX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AX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AX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AX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AX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AX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AX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AX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AX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AX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AX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AX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AX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AX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AX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AX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AX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AX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AX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AX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AX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AX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AX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AX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AX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AX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AX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AX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AX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AX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AX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AX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AX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AX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AX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AX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AX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AX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AX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AX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AX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AX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AX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AX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AX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AX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AX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AX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AX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AX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AX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AX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AX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AX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AX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AX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AX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AX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AX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AX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AX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AX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AX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AX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AX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AX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AX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AX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AX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AX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AX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AX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AX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AX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AX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AX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AX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AX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AX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AX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AX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AX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AX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AX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AX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AX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AX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AX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AX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AX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AX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AX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AX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AX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AX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AX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AX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AX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AX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AX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AX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AX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AX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AX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AX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AX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AX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AX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AX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AX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AX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AX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AX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AX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AX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AX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AX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AX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AX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AX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AX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AX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AX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AX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AX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AX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AX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AX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AX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AX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AX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AX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AX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AX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AX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AX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AX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AX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AX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AX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AX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AX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AX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AX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AX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AX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AX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AX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AX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AX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AX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AX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AX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AX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AX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AX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AX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AX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AX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AX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AX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AX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AX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AX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AX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AX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AX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AX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AX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AX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AX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AX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AX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AX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AX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AX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AX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AX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AX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AX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AX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AX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AX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AX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AX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AX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AX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AX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AX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AX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AX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AX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AX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AX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AX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AX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AX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AX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AX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AX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AX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AX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AX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AX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AX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AX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AX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AX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AX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AX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AX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AX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AX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AX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AX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AX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AX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AX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AX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AX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AX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AX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AX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AX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AX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AX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AX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AX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AX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AX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AX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AX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AX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AX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AX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AX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AX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AX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AX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AX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AX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AX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AX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AX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AX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AX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AX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AX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AX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AX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AX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AX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AX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AX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AX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AX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AX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AX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AX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AX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AX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AX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AX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AX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AX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AX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AX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AX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AX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AX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AX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AX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AX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AX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AX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AX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AX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AX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AX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AX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AX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AX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AX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AX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AX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AX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AX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AX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AX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AX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AX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AX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AX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AX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AX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AX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AX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AX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AX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AX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AX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AX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AX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AX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AX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AX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AX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AX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AX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AX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AX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AX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AX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AX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AX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AX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AX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AX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AX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AX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AX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AX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AX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AX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AX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AX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AX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AX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AX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AX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AX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AX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AX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AX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AX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AX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AX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AX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AX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AX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AX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AX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AX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AX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AX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AX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AX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AX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AX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AX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AX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AX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AX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AX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AX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AX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AX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AX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AX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AX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AX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AX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AX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AX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AX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AX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AX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AX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AX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AX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AX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AX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AX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AX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AX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AX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AX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AX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AX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AX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AX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AX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AX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AX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AX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AX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AX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AX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AX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AX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AX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AX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AX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AX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AX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AX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AX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AX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AX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AX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AX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AX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AX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AX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AX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AX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AX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AX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AX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AX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AX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AX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AX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AX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AX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AX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AX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AX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AX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AX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AX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AX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AX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AX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AX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AX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AX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AX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AX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AX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AX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AX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AX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AX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AX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AX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AX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AX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AX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AX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AX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AX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AX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AX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AX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AX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AX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AX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AX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AX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AX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AX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AX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AX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AX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AX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AX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AX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AX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AX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AX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AX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AX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AX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AX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AX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AX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AX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AX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AX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AX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AX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AX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AX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AX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AX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AX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AX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AX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AX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AX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AX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AX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AX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AX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AX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AX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AX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AX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AX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AX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AX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AX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AX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AX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AX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AX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AX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AX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AX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AX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AX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AX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AX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AX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AX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AX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AX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AX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AX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AX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AX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AX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AX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AX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AX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AX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AX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AX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AX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AX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AX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AX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AX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AX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AX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AX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AX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AX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AX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AX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AX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AX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AX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AX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AX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AX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AX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AX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AX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AX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AX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AX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AX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AX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AX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AX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AX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AX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AX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AX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AX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AX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AX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AX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AX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AX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AX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AX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AX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AX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AX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AX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AX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AX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AX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AX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AX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AX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AX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AX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AX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AX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AX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AX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AX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AX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AX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AX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AX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AX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AX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AX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AX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AX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AX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AX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AX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AX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AX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AX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AX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AX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AX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AX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AX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AX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AX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AX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AX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AX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AX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AX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AX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AX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AX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AX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AX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AX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AX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AX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AX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AX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AX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AX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AX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AX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AX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AX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AX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AX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AX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AX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AX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AX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AX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AX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AX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AX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AX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AX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AX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AX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AX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AX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AX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AX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AX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AX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AX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AX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AX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AX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AX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AX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AX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AX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AX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AX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AX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AX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AX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AX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AX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AX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AX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AX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AX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AX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AX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AX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AX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AX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AX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AX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AX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AX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AX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AX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AX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AX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AX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AX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AX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AX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AX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AX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AX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AX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AX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AX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AX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AX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AX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AX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AX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AX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AX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AX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AX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AX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AX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AX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AX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AX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AX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AX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AX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AX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AX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AX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AX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AX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AX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AX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AX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AX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AX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AX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AX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AX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AX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AX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AX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AX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AX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AX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AX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AX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AX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AX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AX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AX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AX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AX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AX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AX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AX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AX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AX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AX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AX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AX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AX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AX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AX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AX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AX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AX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AX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AX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AX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AX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AX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AX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AX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AX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AX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AX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AX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AX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AX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AX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AX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AX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AX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AX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AX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AX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AX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AX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AX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AX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AX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AX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AX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AX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AX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AX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AX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AX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AX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AX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AX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AX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AX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AX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AX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AX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AX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AX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AX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AX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AX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AX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AX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AX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AX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AX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AX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AX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AX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AX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AX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AX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AX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AX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AX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AX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AX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AX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AX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AX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AX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AX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AX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AX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AX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AX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AX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AX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AX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AX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AX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AX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AX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AX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AX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AX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AX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AX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AX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AX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AX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AX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AX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AX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AX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AX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AX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AX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AX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AX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AX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AX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AX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AX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AX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AX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AX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AX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AX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AX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AX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AX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AX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AX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AX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AX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AX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AX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AX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AX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AX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AX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AX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AX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AX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AX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AX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AX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AX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AX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AX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AX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AX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AX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AX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AX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AX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AX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AX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AX1032" i="1"/>
  <c r="BQ1032" i="1"/>
  <c r="BR1032" i="1"/>
  <c r="BS1032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<sst xmlns="http://schemas.openxmlformats.org/spreadsheetml/2006/main" count="4219" uniqueCount="1265">
  <si>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</si>
  <si>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</si>
  <si>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</si>
  <si>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</si>
  <si>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</si>
  <si>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</si>
  <si>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</si>
  <si>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</si>
  <si>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</si>
  <si>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</si>
  <si>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</si>
  <si>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</si>
  <si>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</si>
  <si>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</si>
  <si>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</si>
  <si>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</si>
  <si>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</si>
  <si>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</si>
  <si>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</si>
  <si>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</si>
  <si>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</si>
  <si>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</si>
  <si>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</si>
  <si>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</si>
  <si>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</si>
  <si>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</si>
  <si>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</si>
  <si>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</si>
  <si>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</si>
  <si>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</si>
  <si>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</si>
  <si>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</si>
  <si>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</si>
  <si>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</si>
  <si>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</si>
  <si>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</si>
  <si>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</si>
  <si>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</si>
  <si>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</si>
  <si>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</si>
  <si>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</si>
  <si>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</si>
  <si>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</si>
  <si>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</si>
  <si>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</si>
  <si>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</si>
  <si>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</si>
  <si>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</si>
  <si>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</si>
  <si>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</si>
  <si>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</si>
  <si>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</si>
  <si>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</si>
  <si>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</si>
  <si>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</si>
  <si>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</si>
  <si>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</si>
  <si>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</si>
  <si>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</si>
  <si>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</si>
  <si>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</si>
  <si>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</si>
  <si>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</si>
  <si>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</si>
  <si>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</si>
  <si>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</si>
  <si>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</si>
  <si>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</si>
  <si>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</si>
  <si>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</si>
  <si>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</si>
  <si>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</si>
  <si>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</si>
  <si>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</si>
  <si>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</si>
  <si>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</si>
  <si>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</si>
  <si>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</si>
  <si>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</si>
  <si>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</si>
  <si>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</si>
  <si>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</si>
  <si>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</si>
  <si>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</si>
  <si>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</si>
  <si>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</si>
  <si>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</si>
  <si>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</si>
  <si>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</si>
  <si>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</si>
  <si>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</si>
  <si>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</si>
  <si>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</si>
  <si>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</si>
  <si>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</si>
  <si>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</si>
  <si>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</si>
  <si>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</si>
  <si>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</si>
  <si>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</si>
  <si>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</si>
  <si>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</si>
  <si>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</si>
  <si>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</si>
  <si>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</si>
  <si>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</si>
  <si>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</si>
  <si>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</si>
  <si>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</si>
  <si>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</si>
  <si>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</si>
  <si>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</si>
  <si>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</si>
  <si>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</si>
  <si>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</si>
  <si>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</si>
  <si>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</si>
  <si>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</si>
  <si>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</si>
  <si>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</si>
  <si>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</si>
  <si>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</si>
  <si>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</si>
  <si>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</si>
  <si>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</si>
  <si>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</si>
  <si>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</si>
  <si>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</si>
  <si>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</si>
  <si>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</si>
  <si>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</si>
  <si>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</si>
  <si>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</si>
  <si>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</si>
  <si>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</si>
  <si>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</si>
  <si>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</si>
  <si>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</si>
  <si>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</si>
  <si>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</si>
  <si>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</si>
  <si>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</si>
  <si>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</si>
  <si>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</si>
  <si>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</si>
  <si>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</si>
  <si>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</si>
  <si>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</si>
  <si>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</si>
  <si>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</si>
  <si>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</si>
  <si>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</si>
  <si>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</si>
  <si>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</si>
  <si>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</si>
  <si>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</si>
  <si>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</si>
  <si>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</si>
  <si>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</si>
  <si>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</si>
  <si>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</si>
  <si>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</si>
  <si>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</si>
  <si>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</si>
  <si>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</si>
  <si>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</si>
  <si>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</si>
  <si>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</si>
  <si>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</si>
  <si>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</si>
  <si>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</si>
  <si>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</si>
  <si>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</si>
  <si>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</si>
  <si>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</si>
  <si>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</si>
  <si>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</si>
  <si>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</si>
  <si>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</si>
  <si>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</si>
  <si>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</si>
  <si>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</si>
  <si>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</si>
  <si>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</si>
  <si>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</si>
  <si>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</si>
  <si>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</si>
  <si>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</si>
  <si>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</si>
  <si>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</si>
  <si>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</si>
  <si>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</si>
  <si>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</si>
  <si>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</si>
  <si>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</si>
  <si>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</si>
  <si>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</si>
  <si>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</si>
  <si>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</si>
  <si>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</si>
  <si>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</si>
  <si>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</si>
  <si>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</si>
  <si>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</si>
  <si>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</si>
  <si>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</si>
  <si>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</si>
  <si>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</si>
  <si>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</si>
  <si>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</si>
  <si>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</si>
  <si>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</si>
  <si>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</si>
  <si>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</si>
  <si>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</si>
  <si>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</si>
  <si>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</si>
  <si>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</si>
  <si>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</si>
  <si>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</si>
  <si>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</si>
  <si>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</si>
  <si>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</si>
  <si>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</si>
  <si>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</si>
  <si>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</si>
  <si>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</si>
  <si>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</si>
  <si>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</si>
  <si>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</si>
  <si>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</si>
  <si>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</si>
  <si>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</si>
  <si>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</si>
  <si>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</si>
  <si>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</si>
  <si>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</si>
  <si>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</si>
  <si>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</si>
  <si>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</si>
  <si>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</si>
  <si>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</si>
  <si>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</si>
  <si>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</si>
  <si>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</si>
  <si>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</si>
  <si>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</si>
  <si>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</si>
  <si>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</si>
  <si>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</si>
  <si>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</si>
  <si>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</si>
  <si>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</si>
  <si>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</si>
  <si>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</si>
  <si>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</si>
  <si>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</si>
  <si>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</si>
  <si>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</si>
  <si>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</si>
  <si>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</si>
  <si>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</si>
  <si>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</si>
  <si>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</si>
  <si>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</si>
  <si>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</si>
  <si>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</si>
  <si>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</si>
  <si>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</si>
  <si>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</si>
  <si>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</si>
  <si>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</si>
  <si>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</si>
  <si>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</si>
  <si>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</si>
  <si>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</si>
  <si>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</si>
  <si>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</si>
  <si>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</si>
  <si>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</si>
  <si>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</si>
  <si>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</si>
  <si>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</si>
  <si>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</si>
  <si>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</si>
  <si>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</si>
  <si>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</si>
  <si>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</si>
  <si>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</si>
  <si>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</si>
  <si>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</si>
  <si>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</si>
  <si>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</si>
  <si>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</si>
  <si>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</si>
  <si>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</si>
  <si>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</si>
  <si>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</si>
  <si>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</si>
  <si>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</si>
  <si>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</si>
  <si>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</si>
  <si>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</si>
  <si>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</si>
  <si>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</si>
  <si>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</si>
  <si>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</si>
  <si>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</si>
  <si>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</si>
  <si>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</si>
  <si>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</si>
  <si>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</si>
  <si>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</si>
  <si>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</si>
  <si>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</si>
  <si>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</si>
  <si>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</si>
  <si>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</si>
  <si>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</si>
  <si>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</si>
  <si>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</si>
  <si>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</si>
  <si>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</si>
  <si>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</si>
  <si>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</si>
  <si>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</si>
  <si>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</si>
  <si>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</si>
  <si>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</si>
  <si>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</si>
  <si>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</si>
  <si>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</si>
  <si>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</si>
  <si>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</si>
  <si>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</si>
  <si>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</si>
  <si>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</si>
  <si>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</si>
  <si>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</si>
  <si>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</si>
  <si>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</si>
  <si>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</si>
  <si>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</si>
  <si>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</si>
  <si>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</si>
  <si>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</si>
  <si>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</si>
  <si>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</si>
  <si>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</si>
  <si>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</si>
  <si>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</si>
  <si>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</si>
  <si>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</si>
  <si>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</si>
  <si>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</si>
  <si>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</si>
  <si>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</si>
  <si>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</si>
  <si>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</si>
  <si>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</si>
  <si>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</si>
  <si>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</si>
  <si>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</si>
  <si>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</si>
  <si>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</si>
  <si>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</si>
  <si>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</si>
  <si>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</si>
  <si>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</si>
  <si>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</si>
  <si>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</si>
  <si>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</si>
  <si>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</si>
  <si>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</si>
  <si>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</si>
  <si>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</si>
  <si>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</si>
  <si>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</si>
  <si>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</si>
  <si>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</si>
  <si>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</si>
  <si>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</si>
  <si>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</si>
  <si>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</si>
  <si>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</si>
  <si>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</si>
  <si>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</si>
  <si>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</si>
  <si>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</si>
  <si>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</si>
  <si>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</si>
  <si>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</si>
  <si>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</si>
  <si>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</si>
  <si>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</si>
  <si>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</si>
  <si>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</si>
  <si>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</si>
  <si>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</si>
  <si>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</si>
  <si>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</si>
  <si>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</si>
  <si>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</si>
  <si>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</si>
  <si>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</si>
  <si>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</si>
  <si>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</si>
  <si>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</si>
  <si>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</si>
  <si>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</si>
  <si>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</si>
  <si>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</si>
  <si>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</si>
  <si>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</si>
  <si>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</si>
  <si>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</si>
  <si>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</si>
  <si>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</si>
  <si>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</si>
  <si>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</si>
  <si>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</si>
  <si>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</si>
  <si>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</si>
  <si>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</si>
  <si>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</si>
  <si>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</si>
  <si>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</si>
  <si>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</si>
  <si>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</si>
  <si>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</si>
  <si>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</si>
  <si>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</si>
  <si>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</si>
  <si>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</si>
  <si>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</si>
  <si>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</si>
  <si>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</si>
  <si>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</si>
  <si>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</si>
  <si>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</si>
  <si>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</si>
  <si>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</si>
  <si>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</si>
  <si>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</si>
  <si>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</si>
  <si>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</si>
  <si>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</si>
  <si>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</si>
  <si>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</si>
  <si>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</si>
  <si>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</si>
  <si>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</si>
  <si>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</si>
  <si>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</si>
  <si>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</si>
  <si>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</si>
  <si>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</si>
  <si>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</si>
  <si>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</si>
  <si>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</si>
  <si>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</si>
  <si>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</si>
  <si>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</si>
  <si>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</si>
  <si>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</si>
  <si>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</si>
  <si>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</si>
  <si>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</si>
  <si>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</si>
  <si>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</si>
  <si>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</si>
  <si>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</si>
  <si>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</si>
  <si>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</si>
  <si>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</si>
  <si>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</si>
  <si>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</si>
  <si>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</si>
  <si>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</si>
  <si>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</si>
  <si>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</si>
  <si>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</si>
  <si>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</si>
  <si>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</si>
  <si>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</si>
  <si>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</si>
  <si>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</si>
  <si>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</si>
  <si>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</si>
  <si>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</si>
  <si>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</si>
  <si>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</si>
  <si>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</si>
  <si>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</si>
  <si>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</si>
  <si>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</si>
  <si>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</si>
  <si>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</si>
  <si>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</si>
  <si>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</si>
  <si>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</si>
  <si>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</si>
  <si>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</si>
  <si>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</si>
  <si>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</si>
  <si>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</si>
  <si>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</si>
  <si>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</si>
  <si>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</si>
  <si>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</si>
  <si>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</si>
  <si>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</si>
  <si>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</si>
  <si>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</si>
  <si>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</si>
  <si>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</si>
  <si>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</si>
  <si>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</si>
  <si>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</si>
  <si>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</si>
  <si>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</si>
  <si>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</si>
  <si>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</si>
  <si>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</si>
  <si>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</si>
  <si>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</si>
  <si>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</si>
  <si>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</si>
  <si>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</si>
  <si>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</si>
  <si>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</si>
  <si>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</si>
  <si>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</si>
  <si>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</si>
  <si>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</si>
  <si>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</si>
  <si>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</si>
  <si>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</si>
  <si>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</si>
  <si>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</si>
  <si>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</si>
  <si>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</si>
  <si>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</si>
  <si>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</si>
  <si>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</si>
  <si>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</si>
  <si>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</si>
  <si>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</si>
  <si>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</si>
  <si>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</si>
  <si>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</si>
  <si>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</si>
  <si>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</si>
  <si>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</si>
  <si>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</si>
  <si>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</si>
  <si>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</si>
  <si>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</si>
  <si>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</si>
  <si>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</si>
  <si>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</si>
  <si>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</si>
  <si>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</si>
  <si>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</si>
  <si>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</si>
  <si>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</si>
  <si>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</si>
  <si>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</si>
  <si>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</si>
  <si>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</si>
  <si>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</si>
  <si>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</si>
  <si>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</si>
  <si>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</si>
  <si>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</si>
  <si>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</si>
  <si>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</si>
  <si>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</si>
  <si>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</si>
  <si>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</si>
  <si>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</si>
  <si>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</si>
  <si>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</si>
  <si>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</si>
  <si>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</si>
  <si>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</si>
  <si>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</si>
  <si>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</si>
  <si>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</si>
  <si>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</si>
  <si>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</si>
  <si>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</si>
  <si>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</si>
  <si>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</si>
  <si>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</si>
  <si>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</si>
  <si>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</si>
  <si>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</si>
  <si>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</si>
  <si>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</si>
  <si>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</si>
  <si>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</si>
  <si>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</si>
  <si>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</si>
  <si>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</si>
  <si>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</si>
  <si>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</si>
  <si>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</si>
  <si>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</si>
  <si>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</si>
  <si>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</si>
  <si>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</si>
  <si>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</si>
  <si>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</si>
  <si>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</si>
  <si>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</si>
  <si>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</si>
  <si>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</si>
  <si>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</si>
  <si>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</si>
  <si>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</si>
  <si>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</si>
  <si>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</si>
  <si>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</si>
  <si>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</si>
  <si>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</si>
  <si>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</si>
  <si>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</si>
  <si>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</si>
  <si>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</si>
  <si>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</si>
  <si>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</si>
  <si>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</si>
  <si>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</si>
  <si>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</si>
  <si>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</si>
  <si>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</si>
  <si>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</si>
  <si>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</si>
  <si>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</si>
  <si>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</si>
  <si>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</si>
  <si>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</si>
  <si>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</si>
  <si>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</si>
  <si>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</si>
  <si>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</si>
  <si>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</si>
  <si>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</si>
  <si>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</si>
  <si>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</si>
  <si>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</si>
  <si>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</si>
  <si>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</si>
  <si>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</si>
  <si>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</si>
  <si>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</si>
  <si>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</si>
  <si>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</si>
  <si>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</si>
  <si>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</si>
  <si>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</si>
  <si>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</si>
  <si>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</si>
  <si>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</si>
  <si>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</si>
  <si>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</si>
  <si>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</si>
  <si>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</si>
  <si>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</si>
  <si>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</si>
  <si>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</si>
  <si>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</si>
  <si>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</si>
  <si>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</si>
  <si>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</si>
  <si>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</si>
  <si>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</si>
  <si>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</si>
  <si>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</si>
  <si>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</si>
  <si>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</si>
  <si>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</si>
  <si>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</si>
  <si>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</si>
  <si>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</si>
  <si>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</si>
  <si>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</si>
  <si>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</si>
  <si>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</si>
  <si>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</si>
  <si>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</si>
  <si>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</si>
  <si>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</si>
  <si>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</si>
  <si>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</si>
  <si>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</si>
  <si>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</si>
  <si>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</si>
  <si>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</si>
  <si>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</si>
  <si>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</si>
  <si>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</si>
  <si>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</si>
  <si>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</si>
  <si>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</si>
  <si>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</si>
  <si>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</si>
  <si>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</si>
  <si>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</si>
  <si>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</si>
  <si>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</si>
  <si>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</si>
  <si>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</si>
  <si>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</si>
  <si>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</si>
  <si>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</si>
  <si>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</si>
  <si>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</si>
  <si>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</si>
  <si>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</si>
  <si>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</si>
  <si>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</si>
  <si>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</si>
  <si>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</si>
  <si>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</si>
  <si>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</si>
  <si>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</si>
  <si>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</si>
  <si>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</si>
  <si>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</si>
  <si>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</si>
  <si>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</si>
  <si>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</si>
  <si>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</si>
  <si>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</si>
  <si>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</si>
  <si>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</si>
  <si>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</si>
  <si>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</si>
  <si>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</si>
  <si>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</si>
  <si>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</si>
  <si>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</si>
  <si>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</si>
  <si>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</si>
  <si>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</si>
  <si>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</si>
  <si>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</si>
  <si>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</si>
  <si>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</si>
  <si>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</si>
  <si>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</si>
  <si>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</si>
  <si>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</si>
  <si>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</si>
  <si>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</si>
  <si>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</si>
  <si>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</si>
  <si>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</si>
  <si>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</si>
  <si>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</si>
  <si>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</si>
  <si>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</si>
  <si>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</si>
  <si>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</si>
  <si>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</si>
  <si>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</si>
  <si>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</si>
  <si>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</si>
  <si>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</si>
  <si>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</si>
  <si>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</si>
  <si>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</si>
  <si>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</si>
  <si>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</si>
  <si>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</si>
  <si>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</si>
  <si>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</si>
  <si>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</si>
  <si>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</si>
  <si>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</si>
  <si>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</si>
  <si>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</si>
  <si>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</si>
  <si>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</si>
  <si>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</si>
  <si>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</si>
  <si>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</si>
  <si>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</si>
  <si>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</si>
  <si>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</si>
  <si>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</si>
  <si>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</si>
  <si>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</si>
  <si>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</si>
  <si>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</si>
  <si>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</si>
  <si>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</si>
  <si>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</si>
  <si>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</si>
  <si>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</si>
  <si>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</si>
  <si>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</si>
  <si>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</si>
  <si>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</si>
  <si>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</si>
  <si>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</si>
  <si>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</si>
  <si>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</si>
  <si>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</si>
  <si>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</si>
  <si>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</si>
  <si>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</si>
  <si>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</si>
  <si>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</si>
  <si>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</si>
  <si>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</si>
  <si>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</si>
  <si>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</si>
  <si>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</si>
  <si>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</si>
  <si>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</si>
  <si>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</si>
  <si>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</si>
  <si>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</si>
  <si>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</si>
  <si>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</si>
  <si>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</si>
  <si>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</si>
  <si>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</si>
  <si>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</si>
  <si>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</si>
  <si>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</si>
  <si>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</si>
  <si>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</si>
  <si>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</si>
  <si>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</si>
  <si>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</si>
  <si>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</si>
  <si>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</si>
  <si>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</si>
  <si>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</si>
  <si>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</si>
  <si>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</si>
  <si>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</si>
  <si>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</si>
  <si>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</si>
  <si>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</si>
  <si>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</si>
  <si>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</si>
  <si>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</si>
  <si>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</si>
  <si>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</si>
  <si>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</si>
  <si>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</si>
  <si>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</si>
  <si>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</si>
  <si>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</si>
  <si>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</si>
  <si>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</si>
  <si>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</si>
  <si>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</si>
  <si>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</si>
  <si>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</si>
  <si>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</si>
  <si>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</si>
  <si>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</si>
  <si>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</si>
  <si>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</si>
  <si>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</si>
  <si>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</si>
  <si>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</si>
  <si>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</si>
  <si>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</si>
  <si>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</si>
  <si>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</si>
  <si>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</si>
  <si>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</si>
  <si>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</si>
  <si>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</si>
  <si>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</si>
  <si>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</si>
  <si>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</si>
  <si>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</si>
  <si>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</si>
  <si>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</si>
  <si>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</si>
  <si>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</si>
  <si>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</si>
  <si>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</si>
  <si>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</si>
  <si>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</si>
  <si>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</si>
  <si>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</si>
  <si>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</si>
  <si>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</si>
  <si>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</si>
  <si>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</si>
  <si>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</si>
  <si>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</si>
  <si>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</si>
  <si>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</si>
  <si>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</si>
  <si>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</si>
  <si>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</si>
  <si>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</si>
  <si>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</si>
  <si>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</si>
  <si>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</si>
  <si>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</si>
  <si>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</si>
  <si>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</si>
  <si>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</si>
  <si>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</si>
  <si>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</si>
  <si>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</si>
  <si>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</si>
  <si>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</si>
  <si>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</si>
  <si>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</si>
  <si>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</si>
  <si>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</si>
  <si>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</si>
  <si>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</si>
  <si>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</si>
  <si>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</si>
  <si>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</si>
  <si>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</si>
  <si>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</si>
  <si>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</si>
  <si>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</si>
  <si>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</si>
  <si>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</si>
  <si>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</si>
  <si>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</si>
  <si>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</si>
  <si>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</si>
  <si>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</si>
  <si>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</si>
  <si>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</si>
  <si>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</si>
  <si>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</si>
  <si>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</si>
  <si>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</si>
  <si>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</si>
  <si>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</si>
  <si>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</si>
  <si>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</si>
  <si>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</si>
  <si>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</si>
  <si>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</si>
  <si>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</si>
  <si>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</si>
  <si>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</si>
  <si>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</si>
  <si>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</si>
  <si>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</si>
  <si>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</si>
  <si>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</si>
  <si>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</si>
  <si>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</si>
  <si>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</si>
  <si>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</si>
  <si>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</si>
  <si>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</si>
  <si>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</si>
  <si>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</si>
  <si>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</si>
  <si>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</si>
  <si>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</si>
  <si>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</si>
  <si>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</si>
  <si>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</si>
  <si>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</si>
  <si>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</si>
  <si>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</si>
  <si>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</si>
  <si>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</si>
  <si>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</si>
  <si>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</si>
  <si>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</si>
  <si>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</si>
  <si>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</si>
  <si>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</si>
  <si>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</si>
  <si>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</si>
  <si>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</si>
  <si>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</si>
  <si>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</si>
  <si>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</si>
  <si>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</si>
  <si>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</si>
  <si>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</si>
  <si>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</si>
  <si>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</si>
  <si>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</si>
  <si>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</si>
  <si>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</si>
  <si>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</si>
  <si>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</si>
  <si>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</si>
  <si>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</si>
  <si>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</si>
  <si>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</si>
  <si>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</si>
  <si>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</si>
  <si>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</si>
  <si>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</si>
  <si>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</si>
  <si>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</si>
  <si>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</si>
  <si>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</si>
  <si>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</si>
  <si>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</si>
  <si>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</si>
  <si>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</si>
  <si>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</si>
  <si>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</si>
  <si>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</si>
  <si>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</si>
  <si>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</si>
  <si>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</si>
  <si>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</si>
  <si>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</si>
  <si>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</si>
  <si>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</si>
  <si>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</si>
  <si>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</si>
  <si>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</si>
  <si>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</si>
  <si>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</si>
  <si>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</si>
  <si>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</si>
  <si>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</si>
  <si>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</si>
  <si>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</si>
  <si>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</si>
  <si>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</si>
  <si>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</si>
  <si>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</si>
  <si>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</si>
  <si>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</si>
  <si>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</si>
  <si>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</si>
  <si>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</si>
  <si>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</si>
  <si>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</si>
  <si>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</si>
  <si>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</si>
  <si>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</si>
  <si>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</si>
  <si>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</si>
  <si>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</si>
  <si>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</si>
  <si>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</si>
  <si>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</si>
  <si>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</si>
  <si>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</si>
  <si>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</si>
  <si>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</si>
  <si>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</si>
  <si>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</si>
  <si>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</si>
  <si>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</si>
  <si>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</si>
  <si>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</si>
  <si>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</si>
  <si>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</si>
  <si>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</si>
  <si>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</si>
  <si>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</si>
  <si>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</si>
  <si>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</si>
  <si>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</si>
  <si>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</si>
  <si>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</si>
  <si>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</si>
  <si>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</si>
  <si>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</si>
  <si>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</si>
  <si>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</si>
  <si>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</si>
  <si>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</si>
  <si>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</si>
  <si>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</si>
  <si>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</si>
  <si>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</si>
  <si>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</si>
  <si>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</si>
  <si>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</si>
  <si>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</si>
  <si>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</si>
  <si>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</si>
  <si>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</si>
  <si>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</si>
  <si>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</si>
  <si>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</si>
  <si>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</si>
  <si>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</si>
  <si>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</si>
  <si>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</si>
  <si>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</si>
  <si>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</si>
  <si>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</si>
  <si>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</si>
  <si>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</si>
  <si>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</si>
  <si>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</si>
  <si>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</si>
  <si>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</si>
  <si>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</si>
  <si>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</si>
  <si>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</si>
  <si>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</si>
  <si>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</si>
  <si>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</si>
  <si>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</si>
  <si>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</si>
  <si>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</si>
  <si>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</si>
  <si>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</si>
  <si>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</si>
  <si>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</si>
  <si>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</si>
  <si>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</si>
  <si>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</si>
  <si>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</si>
  <si>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</si>
  <si>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</si>
  <si>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</si>
  <si>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</si>
  <si>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</si>
  <si>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</si>
  <si>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</si>
  <si>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</si>
  <si>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</si>
  <si>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</si>
  <si>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</si>
  <si>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</si>
  <si>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</si>
  <si>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</si>
  <si>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</si>
  <si>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</si>
  <si>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</si>
  <si>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</si>
  <si>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</si>
  <si>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</si>
  <si>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</si>
  <si>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</si>
  <si>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</si>
  <si>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</si>
  <si>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</si>
  <si>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</si>
  <si>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</si>
  <si>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</si>
  <si>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</si>
  <si>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</si>
  <si>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</si>
  <si>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</si>
  <si>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</si>
  <si>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</si>
  <si>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</si>
  <si>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</si>
  <si>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</si>
  <si>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</si>
  <si>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</si>
  <si>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</si>
  <si>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</si>
  <si>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</si>
  <si>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</si>
  <si>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</si>
  <si>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</si>
  <si>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</si>
  <si>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</si>
  <si>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</si>
  <si>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</si>
  <si>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</si>
  <si>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</si>
  <si>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</si>
  <si>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</si>
  <si>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</si>
  <si>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</si>
  <si>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</si>
  <si>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</si>
  <si>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</si>
  <si>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</si>
  <si>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08:42,previsão de faixa as 15hrs</t>
  </si>
  <si>
    <t xml:space="preserve"> TP pronta 09hrs, sem oportunidade de faixa, fluxo de trens </t>
  </si>
  <si>
    <t>Substutuiçao de trilho</t>
  </si>
  <si>
    <t xml:space="preserve">MC1 09:51, segue para o local de trabalho </t>
  </si>
  <si>
    <t>MC1 07:53, em intervalo 12:08</t>
  </si>
  <si>
    <t xml:space="preserve">MC1 07:53, sem oportunidade de faixa, fluxo de trens </t>
  </si>
  <si>
    <t xml:space="preserve">MC1 12:47, segue para o local de trabalho </t>
  </si>
  <si>
    <t xml:space="preserve">MC1 12:47, autorizado 12:49, aguarda licença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</si>
  <si>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</si>
  <si>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</si>
  <si>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</si>
  <si>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</si>
  <si>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</si>
  <si>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</si>
  <si>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previsão de faixa 15:30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</si>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</sst>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IF(D6="","*",IFERROR(IF(ISODD(COUNT(AR6:AW1032)),"ERRO",SUM((AS6-AR6),(AU6-AT6),(AW6-AV6))),"ERRO"))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zoomScaleNormal="100" workbookViewId="0">
      <pane xSplit="5" topLeftCell="F92" activePane="topRight" state="frozen"/>
      <selection pane="topRight" activeCell="G95" sqref="G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IF(D6="","*",IFERROR(IF(ISODD(COUNT(AR6:AW1032)),"ERRO",SUM((AS6-AR6),(AU6-AT6),(AW6-AV6))),"ERRO"))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IF(D7="","*",IFERROR(IF(ISODD(COUNT(AR7:AW1033)),"ERRO",SUM((AS7-AR7),(AU7-AT7),(AW7-AV7))),"ERRO"))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 t="str">
        <f>IF(D8="","*",IFERROR(IF(ISODD(COUNT(AR8:AW1034)),"ERRO",SUM((AS8-AR8),(AU8-AT8),(AW8-AV8))),"ERRO"))</f>
        <v>ERRO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e">
        <f t="shared" si="3"/>
        <v>#VALUE!</v>
      </c>
      <c r="BQ8" s="18" t="e">
        <f>IF(OR(B8="",E8=""),"*",AX8/O8)</f>
        <v>#VALUE!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 t="str">
        <f>IF(D9="","*",IFERROR(IF(ISODD(COUNT(AR9:AW1035)),"ERRO",SUM((AS9-AR9),(AU9-AT9),(AW9-AV9))),"ERRO"))</f>
        <v>ERRO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e">
        <f t="shared" si="3"/>
        <v>#VALUE!</v>
      </c>
      <c r="BQ9" s="18" t="e">
        <f>IF(OR(B9="",E9=""),"*",AX9/O9)</f>
        <v>#VALUE!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 t="str">
        <f>IF(D10="","*",IFERROR(IF(ISODD(COUNT(AR10:AW1036)),"ERRO",SUM((AS10-AR10),(AU10-AT10),(AW10-AV10))),"ERRO"))</f>
        <v>ERRO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e">
        <f t="shared" si="3"/>
        <v>#VALUE!</v>
      </c>
      <c r="BQ10" s="18" t="e">
        <f>IF(OR(B10="",E10=""),"*",AX10/O10)</f>
        <v>#VALUE!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IF(D11="","*",IFERROR(IF(ISODD(COUNT(AR11:AW1037)),"ERRO",SUM((AS11-AR11),(AU11-AT11),(AW11-AV11))),"ERRO"))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IF(D12="","*",IFERROR(IF(ISODD(COUNT(AR12:AW1037)),"ERRO",SUM((AS12-AR12),(AU12-AT12),(AW12-AV12))),"ERRO"))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 t="str">
        <f>IF(D13="","*",IFERROR(IF(ISODD(COUNT(AR13:AW1039)),"ERRO",SUM((AS13-AR13),(AU13-AT13),(AW13-AV13))),"ERRO"))</f>
        <v>ERRO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e">
        <f t="shared" si="3"/>
        <v>#VALUE!</v>
      </c>
      <c r="BQ13" s="18" t="e">
        <f>IF(OR(B13="",E13=""),"*",AX13/O13)</f>
        <v>#VALUE!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 t="str">
        <f>IF(D14="","*",IFERROR(IF(ISODD(COUNT(AR14:AW1040)),"ERRO",SUM((AS14-AR14),(AU14-AT14),(AW14-AV14))),"ERRO"))</f>
        <v>ERRO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e">
        <f t="shared" si="3"/>
        <v>#VALUE!</v>
      </c>
      <c r="BQ14" s="18" t="e">
        <f>IF(OR(B14="",E14=""),"*",AX14/O14)</f>
        <v>#VALUE!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 t="str">
        <f>IF(D15="","*",IFERROR(IF(ISODD(COUNT(AR15:AW1041)),"ERRO",SUM((AS15-AR15),(AU15-AT15),(AW15-AV15))),"ERRO"))</f>
        <v>ERRO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e">
        <f t="shared" si="3"/>
        <v>#VALUE!</v>
      </c>
      <c r="BQ15" s="18" t="e">
        <f>IF(OR(B15="",E15=""),"*",AX15/O15)</f>
        <v>#VALUE!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 t="str">
        <f>IF(D16="","*",IFERROR(IF(ISODD(COUNT(AR16:AW1042)),"ERRO",SUM((AS16-AR16),(AU16-AT16),(AW16-AV16))),"ERRO"))</f>
        <v>ERRO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e">
        <f t="shared" si="3"/>
        <v>#VALUE!</v>
      </c>
      <c r="BQ16" s="18" t="e">
        <f>IF(OR(B16="",E16=""),"*",AX16/O16)</f>
        <v>#VALUE!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 t="str">
        <f>IF(D17="","*",IFERROR(IF(ISODD(COUNT(AR17:AW1043)),"ERRO",SUM((AS17-AR17),(AU17-AT17),(AW17-AV17))),"ERRO"))</f>
        <v>ERRO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e">
        <f t="shared" si="3"/>
        <v>#VALUE!</v>
      </c>
      <c r="BQ17" s="18" t="e">
        <f>IF(OR(B17="",E17=""),"*",AX17/O17)</f>
        <v>#VALUE!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 t="str">
        <f>IF(D18="","*",IFERROR(IF(ISODD(COUNT(AR18:AW1044)),"ERRO",SUM((AS18-AR18),(AU18-AT18),(AW18-AV18))),"ERRO"))</f>
        <v>ERRO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e">
        <f t="shared" si="3"/>
        <v>#VALUE!</v>
      </c>
      <c r="BQ18" s="18" t="e">
        <f>IF(OR(B18="",E18=""),"*",AX18/O18)</f>
        <v>#VALUE!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 t="str">
        <f>IF(D19="","*",IFERROR(IF(ISODD(COUNT(AR19:AW1045)),"ERRO",SUM((AS19-AR19),(AU19-AT19),(AW19-AV19))),"ERRO"))</f>
        <v>ERRO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e">
        <f t="shared" si="3"/>
        <v>#VALUE!</v>
      </c>
      <c r="BQ19" s="18" t="e">
        <f>IF(OR(B19="",E19=""),"*",AX19/O19)</f>
        <v>#VALUE!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 t="str">
        <f>IF(D20="","*",IFERROR(IF(ISODD(COUNT(AR20:AW1046)),"ERRO",SUM((AS20-AR20),(AU20-AT20),(AW20-AV20))),"ERRO"))</f>
        <v>ERRO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e">
        <f t="shared" si="3"/>
        <v>#VALUE!</v>
      </c>
      <c r="BQ20" s="18" t="e">
        <f>IF(OR(B20="",E20=""),"*",AX20/O20)</f>
        <v>#VALUE!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 t="str">
        <f>IF(D21="","*",IFERROR(IF(ISODD(COUNT(AR21:AW1047)),"ERRO",SUM((AS21-AR21),(AU21-AT21),(AW21-AV21))),"ERRO"))</f>
        <v>ERRO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e">
        <f t="shared" si="3"/>
        <v>#VALUE!</v>
      </c>
      <c r="BQ21" s="18" t="e">
        <f>IF(OR(B21="",E21=""),"*",AX21/O21)</f>
        <v>#VALUE!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 t="str">
        <f>IF(D22="","*",IFERROR(IF(ISODD(COUNT(AR22:AW1048)),"ERRO",SUM((AS22-AR22),(AU22-AT22),(AW22-AV22))),"ERRO"))</f>
        <v>ERRO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e">
        <f t="shared" si="3"/>
        <v>#VALUE!</v>
      </c>
      <c r="BQ22" s="18" t="e">
        <f>IF(OR(B22="",E22=""),"*",AX22/O22)</f>
        <v>#VALUE!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 t="str">
        <f>IF(D23="","*",IFERROR(IF(ISODD(COUNT(AR23:AW1049)),"ERRO",SUM((AS23-AR23),(AU23-AT23),(AW23-AV23))),"ERRO"))</f>
        <v>ERRO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e">
        <f t="shared" si="3"/>
        <v>#VALUE!</v>
      </c>
      <c r="BQ23" s="18" t="e">
        <f>IF(OR(B23="",E23=""),"*",AX23/O23)</f>
        <v>#VALUE!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 t="str">
        <f>IF(D24="","*",IFERROR(IF(ISODD(COUNT(AR24:AW1050)),"ERRO",SUM((AS24-AR24),(AU24-AT24),(AW24-AV24))),"ERRO"))</f>
        <v>ERRO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e">
        <f t="shared" si="3"/>
        <v>#VALUE!</v>
      </c>
      <c r="BQ24" s="18" t="e">
        <f>IF(OR(B24="",E24=""),"*",AX24/O24)</f>
        <v>#VALUE!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IF(D25="","*",IFERROR(IF(ISODD(COUNT(AR25:AW1051)),"ERRO",SUM((AS25-AR25),(AU25-AT25),(AW25-AV25))),"ERRO"))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IF(D26="","*",IFERROR(IF(ISODD(COUNT(AR26:AW1052)),"ERRO",SUM((AS26-AR26),(AU26-AT26),(AW26-AV26))),"ERRO"))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IF(D27="","*",IFERROR(IF(ISODD(COUNT(AR27:AW1053)),"ERRO",SUM((AS27-AR27),(AU27-AT27),(AW27-AV27))),"ERRO"))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 t="str">
        <f>IF(D28="","*",IFERROR(IF(ISODD(COUNT(AR28:AW1054)),"ERRO",SUM((AS28-AR28),(AU28-AT28),(AW28-AV28))),"ERRO"))</f>
        <v>ERRO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 t="str">
        <f>IF(D29="","*",IFERROR(IF(ISODD(COUNT(AR29:AW1055)),"ERRO",SUM((AS29-AR29),(AU29-AT29),(AW29-AV29))),"ERRO"))</f>
        <v>ERRO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e">
        <f>IF(AND(BQ29&lt;1,BR29&lt;1),"Produção e Intervalo",IF(BQ29&lt;1,"Intervalo",IF(BR29&lt;1,"Produção","Aderente")))</f>
        <v>#VALUE!</v>
      </c>
      <c r="BQ29" s="18" t="e">
        <f>IF(OR(B29="",E29=""),"*",AX29/O29)</f>
        <v>#VALUE!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 t="str">
        <f>IF(D30="","*",IFERROR(IF(ISODD(COUNT(AR30:AW1055)),"ERRO",SUM((AS30-AR30),(AU30-AT30),(AW30-AV30))),"ERRO"))</f>
        <v>ERRO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e">
        <f t="shared" si="3"/>
        <v>#VALUE!</v>
      </c>
      <c r="BQ30" s="18" t="e">
        <f>IF(OR(B30="",E30=""),"*",AX30/O30)</f>
        <v>#VALUE!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 t="str">
        <f>IF(D31="","*",IFERROR(IF(ISODD(COUNT(AR31:AW1056)),"ERRO",SUM((AS31-AR31),(AU31-AT31),(AW31-AV31))),"ERRO"))</f>
        <v>ERRO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e">
        <f t="shared" si="3"/>
        <v>#VALUE!</v>
      </c>
      <c r="BQ31" s="18" t="e">
        <f>IF(OR(B31="",E31=""),"*",AX31/O31)</f>
        <v>#VALUE!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 t="str">
        <f>IF(D32="","*",IFERROR(IF(ISODD(COUNT(AR32:AW1058)),"ERRO",SUM((AS32-AR32),(AU32-AT32),(AW32-AV32))),"ERRO"))</f>
        <v>ERRO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e">
        <f>IF(AND(BQ32&lt;1,BR32&lt;1),"Produção e Intervalo",IF(BQ32&lt;1,"Intervalo",IF(BR32&lt;1,"Produção","Aderente")))</f>
        <v>#VALUE!</v>
      </c>
      <c r="BQ32" s="18" t="e">
        <f>IF(OR(B32="",E32=""),"*",AX32/O32)</f>
        <v>#VALUE!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 t="str">
        <f>IF(D33="","*",IFERROR(IF(ISODD(COUNT(AR33:AW1057)),"ERRO",SUM((AS33-AR33),(AU33-AT33),(AW33-AV33))),"ERRO"))</f>
        <v>ERRO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e">
        <f t="shared" si="3"/>
        <v>#VALUE!</v>
      </c>
      <c r="BQ33" s="18" t="e">
        <f>IF(OR(B33="",E33=""),"*",AX33/O33)</f>
        <v>#VALUE!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 t="str">
        <f>IF(D34="","*",IFERROR(IF(ISODD(COUNT(AR34:AW1058)),"ERRO",SUM((AS34-AR34),(AU34-AT34),(AW34-AV34))),"ERRO"))</f>
        <v>ERRO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e">
        <f>IF(AND(BQ34&lt;1,BR34&lt;1),"Produção e Intervalo",IF(BQ34&lt;1,"Intervalo",IF(BR34&lt;1,"Produção","Aderente")))</f>
        <v>#VALUE!</v>
      </c>
      <c r="BQ34" s="18" t="e">
        <f>IF(OR(B34="",E34=""),"*",AX34/O34)</f>
        <v>#VALUE!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 t="str">
        <f>IF(D35="","*",IFERROR(IF(ISODD(COUNT(AR35:AW1059)),"ERRO",SUM((AS35-AR35),(AU35-AT35),(AW35-AV35))),"ERRO"))</f>
        <v>ERRO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e">
        <f>IF(AND(BQ35&lt;1,BR35&lt;1),"Produção e Intervalo",IF(BQ35&lt;1,"Intervalo",IF(BR35&lt;1,"Produção","Aderente")))</f>
        <v>#VALUE!</v>
      </c>
      <c r="BQ35" s="18" t="e">
        <f>IF(OR(B35="",E35=""),"*",AX35/O35)</f>
        <v>#VALUE!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 t="str">
        <f>IF(D36="","*",IFERROR(IF(ISODD(COUNT(AR36:AW1062)),"ERRO",SUM((AS36-AR36),(AU36-AT36),(AW36-AV36))),"ERRO"))</f>
        <v>ERRO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e">
        <f>IF(AND(BQ36&lt;1,BR36&lt;1),"Produção e Intervalo",IF(BQ36&lt;1,"Intervalo",IF(BR36&lt;1,"Produção","Aderente")))</f>
        <v>#VALUE!</v>
      </c>
      <c r="BQ36" s="18" t="e">
        <f>IF(OR(B36="",E36=""),"*",AX36/O36)</f>
        <v>#VALUE!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 t="str">
        <f>IF(D37="","*",IFERROR(IF(ISODD(COUNT(AR37:AW1060)),"ERRO",SUM((AS37-AR37),(AU37-AT37),(AW37-AV37))),"ERRO"))</f>
        <v>ERRO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e">
        <f>IF(AND(BQ37&lt;1,BR37&lt;1),"Produção e Intervalo",IF(BQ37&lt;1,"Intervalo",IF(BR37&lt;1,"Produção","Aderente")))</f>
        <v>#VALUE!</v>
      </c>
      <c r="BQ37" s="18" t="e">
        <f>IF(OR(B37="",E37=""),"*",AX37/O37)</f>
        <v>#VALUE!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 t="str">
        <f>IF(D38="","*",IFERROR(IF(ISODD(COUNT(AR38:AW1058)),"ERRO",SUM((AS38-AR38),(AU38-AT38),(AW38-AV38))),"ERRO"))</f>
        <v>ERRO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e">
        <f t="shared" si="3"/>
        <v>#VALUE!</v>
      </c>
      <c r="BQ38" s="18" t="e">
        <f>IF(OR(B38="",E38=""),"*",AX38/O38)</f>
        <v>#VALUE!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 t="str">
        <f>IF(D39="","*",IFERROR(IF(ISODD(COUNT(AR39:AW1065)),"ERRO",SUM((AS39-AR39),(AU39-AT39),(AW39-AV39))),"ERRO"))</f>
        <v>ERRO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e">
        <f>IF(AND(BQ39&lt;1,BR39&lt;1),"Produção e Intervalo",IF(BQ39&lt;1,"Intervalo",IF(BR39&lt;1,"Produção","Aderente")))</f>
        <v>#VALUE!</v>
      </c>
      <c r="BQ39" s="18" t="e">
        <f>IF(OR(B39="",E39=""),"*",AX39/O39)</f>
        <v>#VALUE!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 t="str">
        <f>IF(D40="","*",IFERROR(IF(ISODD(COUNT(AR40:AW1061)),"ERRO",SUM((AS40-AR40),(AU40-AT40),(AW40-AV40))),"ERRO"))</f>
        <v>ERRO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e">
        <f>IF(AND(BQ40&lt;1,BR40&lt;1),"Produção e Intervalo",IF(BQ40&lt;1,"Intervalo",IF(BR40&lt;1,"Produção","Aderente")))</f>
        <v>#VALUE!</v>
      </c>
      <c r="BQ40" s="18" t="e">
        <f>IF(OR(B40="",E40=""),"*",AX40/O40)</f>
        <v>#VALUE!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 t="str">
        <f>IF(D41="","*",IFERROR(IF(ISODD(COUNT(AR41:AW1066)),"ERRO",SUM((AS41-AR41),(AU41-AT41),(AW41-AV41))),"ERRO"))</f>
        <v>ERRO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 t="str">
        <f>IF(D42="","*",IFERROR(IF(ISODD(COUNT(AR42:AW1060)),"ERRO",SUM((AS42-AR42),(AU42-AT42),(AW42-AV42))),"ERRO"))</f>
        <v>ERRO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e">
        <f t="shared" si="3"/>
        <v>#VALUE!</v>
      </c>
      <c r="BQ42" s="18" t="e">
        <f>IF(OR(B42="",E42=""),"*",AX42/O42)</f>
        <v>#VALUE!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 t="str">
        <f>IF(D43="","*",IFERROR(IF(ISODD(COUNT(AR43:AW1061)),"ERRO",SUM((AS43-AR43),(AU43-AT43),(AW43-AV43))),"ERRO"))</f>
        <v>ERRO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e">
        <f t="shared" si="3"/>
        <v>#VALUE!</v>
      </c>
      <c r="BQ43" s="18" t="e">
        <f>IF(OR(B43="",E43=""),"*",AX43/O43)</f>
        <v>#VALUE!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IF(D44="","*",IFERROR(IF(ISODD(COUNT(AR44:AW1062)),"ERRO",SUM((AS44-AR44),(AU44-AT44),(AW44-AV44))),"ERRO"))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IF(D45="","*",IFERROR(IF(ISODD(COUNT(AR45:AW1063)),"ERRO",SUM((AS45-AR45),(AU45-AT45),(AW45-AV45))),"ERRO"))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 t="str">
        <f>IF(D46="","*",IFERROR(IF(ISODD(COUNT(AR46:AW1064)),"ERRO",SUM((AS46-AR46),(AU46-AT46),(AW46-AV46))),"ERRO"))</f>
        <v>ERRO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e">
        <f t="shared" si="3"/>
        <v>#VALUE!</v>
      </c>
      <c r="BQ46" s="18" t="e">
        <f>IF(OR(B46="",E46=""),"*",AX46/O46)</f>
        <v>#VALUE!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 t="str">
        <f>IF(D47="","*",IFERROR(IF(ISODD(COUNT(AR47:AW1065)),"ERRO",SUM((AS47-AR47),(AU47-AT47),(AW47-AV47))),"ERRO"))</f>
        <v>ERRO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e">
        <f t="shared" si="3"/>
        <v>#VALUE!</v>
      </c>
      <c r="BQ47" s="18" t="e">
        <f>IF(OR(B47="",E47=""),"*",AX47/O47)</f>
        <v>#VALUE!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 t="str">
        <f>IF(D48="","*",IFERROR(IF(ISODD(COUNT(AR48:AW1074)),"ERRO",SUM((AS48-AR48),(AU48-AT48),(AW48-AV48))),"ERRO"))</f>
        <v>ERRO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e">
        <f>IF(AND(BQ48&lt;1,BR48&lt;1),"Produção e Intervalo",IF(BQ48&lt;1,"Intervalo",IF(BR48&lt;1,"Produção","Aderente")))</f>
        <v>#VALUE!</v>
      </c>
      <c r="BQ48" s="18" t="e">
        <f>IF(OR(B48="",E48=""),"*",AX48/O48)</f>
        <v>#VALUE!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 t="str">
        <f>IF(D49="","*",IFERROR(IF(ISODD(COUNT(AR49:AW1066)),"ERRO",SUM((AS49-AR49),(AU49-AT49),(AW49-AV49))),"ERRO"))</f>
        <v>ERRO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e">
        <f t="shared" si="3"/>
        <v>#VALUE!</v>
      </c>
      <c r="BQ49" s="18" t="e">
        <f>IF(OR(B49="",E49=""),"*",AX49/O49)</f>
        <v>#VALUE!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 t="str">
        <f>IF(D50="","*",IFERROR(IF(ISODD(COUNT(AR50:AW1077)),"ERRO",SUM((AS50-AR50),(AU50-AT50),(AW50-AV50))),"ERRO"))</f>
        <v>ERRO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e">
        <f>IF(AND(BQ50&lt;1,BR50&lt;1),"Produção e Intervalo",IF(BQ50&lt;1,"Intervalo",IF(BR50&lt;1,"Produção","Aderente")))</f>
        <v>#VALUE!</v>
      </c>
      <c r="BQ50" s="18" t="e">
        <f>IF(OR(B50="",E50=""),"*",AX50/O50)</f>
        <v>#VALUE!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 t="str">
        <f>IF(D51="","*",IFERROR(IF(ISODD(COUNT(AR51:AW1068)),"ERRO",SUM((AS51-AR51),(AU51-AT51),(AW51-AV51))),"ERRO"))</f>
        <v>ERRO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 t="str">
        <f>IF(D52="","*",IFERROR(IF(ISODD(COUNT(AR52:AW1069)),"ERRO",SUM((AS52-AR52),(AU52-AT52),(AW52-AV52))),"ERRO"))</f>
        <v>ERRO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e">
        <f t="shared" si="3"/>
        <v>#VALUE!</v>
      </c>
      <c r="BQ52" s="18" t="e">
        <f>IF(OR(B52="",E52=""),"*",AX52/O52)</f>
        <v>#VALUE!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 t="str">
        <f>IF(D53="","*",IFERROR(IF(ISODD(COUNT(AR53:AW1078)),"ERRO",SUM((AS53-AR53),(AU53-AT53),(AW53-AV53))),"ERRO"))</f>
        <v>ERRO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e">
        <f>IF(AND(BQ53&lt;1,BR53&lt;1),"Produção e Intervalo",IF(BQ53&lt;1,"Intervalo",IF(BR53&lt;1,"Produção","Aderente")))</f>
        <v>#VALUE!</v>
      </c>
      <c r="BQ53" s="18" t="e">
        <f>IF(OR(B53="",E53=""),"*",AX53/O53)</f>
        <v>#VALUE!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 t="str">
        <f>IF(D54="","*",IFERROR(IF(ISODD(COUNT(AR54:AW1078)),"ERRO",SUM((AS54-AR54),(AU54-AT54),(AW54-AV54))),"ERRO"))</f>
        <v>ERRO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e">
        <f>IF(AND(BQ54&lt;1,BR54&lt;1),"Produção e Intervalo",IF(BQ54&lt;1,"Intervalo",IF(BR54&lt;1,"Produção","Aderente")))</f>
        <v>#VALUE!</v>
      </c>
      <c r="BQ54" s="18" t="e">
        <f>IF(OR(B54="",E54=""),"*",AX54/O54)</f>
        <v>#VALUE!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 t="str">
        <f>IF(D55="","*",IFERROR(IF(ISODD(COUNT(AR55:AW1070)),"ERRO",SUM((AS55-AR55),(AU55-AT55),(AW55-AV55))),"ERRO"))</f>
        <v>ERRO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e">
        <f t="shared" si="3"/>
        <v>#VALUE!</v>
      </c>
      <c r="BQ55" s="18" t="e">
        <f>IF(OR(B55="",E55=""),"*",AX55/O55)</f>
        <v>#VALUE!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 t="str">
        <f>IF(D56="","*",IFERROR(IF(ISODD(COUNT(AR56:AW1079)),"ERRO",SUM((AS56-AR56),(AU56-AT56),(AW56-AV56))),"ERRO"))</f>
        <v>ERRO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e">
        <f>IF(AND(BQ56&lt;1,BR56&lt;1),"Produção e Intervalo",IF(BQ56&lt;1,"Intervalo",IF(BR56&lt;1,"Produção","Aderente")))</f>
        <v>#VALUE!</v>
      </c>
      <c r="BQ56" s="18" t="e">
        <f>IF(OR(B56="",E56=""),"*",AX56/O56)</f>
        <v>#VALUE!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 t="str">
        <f>IF(D57="","*",IFERROR(IF(ISODD(COUNT(AR57:AW1079)),"ERRO",SUM((AS57-AR57),(AU57-AT57),(AW57-AV57))),"ERRO"))</f>
        <v>ERRO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e">
        <f>IF(AND(BQ57&lt;1,BR57&lt;1),"Produção e Intervalo",IF(BQ57&lt;1,"Intervalo",IF(BR57&lt;1,"Produção","Aderente")))</f>
        <v>#VALUE!</v>
      </c>
      <c r="BQ57" s="18" t="e">
        <f>IF(OR(B57="",E57=""),"*",AX57/O57)</f>
        <v>#VALUE!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 t="str">
        <f>IF(D58="","*",IFERROR(IF(ISODD(COUNT(AR58:AW1071)),"ERRO",SUM((AS58-AR58),(AU58-AT58),(AW58-AV58))),"ERRO"))</f>
        <v>ERRO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e">
        <f t="shared" si="3"/>
        <v>#VALUE!</v>
      </c>
      <c r="BQ58" s="18" t="e">
        <f>IF(OR(B58="",E58=""),"*",AX58/O58)</f>
        <v>#VALUE!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 t="str">
        <f>IF(D59="","*",IFERROR(IF(ISODD(COUNT(AR59:AW1072)),"ERRO",SUM((AS59-AR59),(AU59-AT59),(AW59-AV59))),"ERRO"))</f>
        <v>ERRO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e">
        <f t="shared" si="3"/>
        <v>#VALUE!</v>
      </c>
      <c r="BQ59" s="18" t="e">
        <f>IF(OR(B59="",E59=""),"*",AX59/O59)</f>
        <v>#VALUE!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 t="str">
        <f>IF(D60="","*",IFERROR(IF(ISODD(COUNT(AR60:AW1073)),"ERRO",SUM((AS60-AR60),(AU60-AT60),(AW60-AV60))),"ERRO"))</f>
        <v>ERRO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e">
        <f t="shared" si="3"/>
        <v>#VALUE!</v>
      </c>
      <c r="BQ60" s="18" t="e">
        <f>IF(OR(B60="",E60=""),"*",AX60/O60)</f>
        <v>#VALUE!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 t="str">
        <f>IF(D61="","*",IFERROR(IF(ISODD(COUNT(AR61:AW1074)),"ERRO",SUM((AS61-AR61),(AU61-AT61),(AW61-AV61))),"ERRO"))</f>
        <v>ERRO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e">
        <f t="shared" si="3"/>
        <v>#VALUE!</v>
      </c>
      <c r="BQ61" s="18" t="e">
        <f>IF(OR(B61="",E61=""),"*",AX61/O61)</f>
        <v>#VALUE!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IF(D62="","*",IFERROR(IF(ISODD(COUNT(AR62:AW1075)),"ERRO",SUM((AS62-AR62),(AU62-AT62),(AW62-AV62))),"ERRO"))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IF(D63="","*",IFERROR(IF(ISODD(COUNT(AR63:AW1076)),"ERRO",SUM((AS63-AR63),(AU63-AT63),(AW63-AV63))),"ERRO"))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IF(D64="","*",IFERROR(IF(ISODD(COUNT(AR64:AW1077)),"ERRO",SUM((AS64-AR64),(AU64-AT64),(AW64-AV64))),"ERRO"))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 t="str">
        <f>IF(D65="","*",IFERROR(IF(ISODD(COUNT(AR65:AW1078)),"ERRO",SUM((AS65-AR65),(AU65-AT65),(AW65-AV65))),"ERRO"))</f>
        <v>ERRO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e">
        <f t="shared" si="3"/>
        <v>#VALUE!</v>
      </c>
      <c r="BQ65" s="18" t="e">
        <f>IF(OR(B65="",E65=""),"*",AX65/O65)</f>
        <v>#VALUE!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 t="str">
        <f>IF(D66="","*",IFERROR(IF(ISODD(COUNT(AR66:AW1092)),"ERRO",SUM((AS66-AR66),(AU66-AT66),(AW66-AV66))),"ERRO"))</f>
        <v>ERRO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e">
        <f>IF(AND(BQ66&lt;1,BR66&lt;1),"Produção e Intervalo",IF(BQ66&lt;1,"Intervalo",IF(BR66&lt;1,"Produção","Aderente")))</f>
        <v>#VALUE!</v>
      </c>
      <c r="BQ66" s="18" t="e">
        <f>IF(OR(B66="",E66=""),"*",AX66/O66)</f>
        <v>#VALUE!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 t="str">
        <f>IF(D67="","*",IFERROR(IF(ISODD(COUNT(AR67:AW1092)),"ERRO",SUM((AS67-AR67),(AU67-AT67),(AW67-AV67))),"ERRO"))</f>
        <v>ERRO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e">
        <f>IF(AND(BQ67&lt;1,BR67&lt;1),"Produção e Intervalo",IF(BQ67&lt;1,"Intervalo",IF(BR67&lt;1,"Produção","Aderente")))</f>
        <v>#VALUE!</v>
      </c>
      <c r="BQ67" s="18" t="e">
        <f>IF(OR(B67="",E67=""),"*",AX67/O67)</f>
        <v>#VALUE!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 t="str">
        <f>IF(D68="","*",IFERROR(IF(ISODD(COUNT(AR68:AW1094)),"ERRO",SUM((AS68-AR68),(AU68-AT68),(AW68-AV68))),"ERRO"))</f>
        <v>ERRO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e">
        <f>IF(AND(BQ68&lt;1,BR68&lt;1),"Produção e Intervalo",IF(BQ68&lt;1,"Intervalo",IF(BR68&lt;1,"Produção","Aderente")))</f>
        <v>#VALUE!</v>
      </c>
      <c r="BQ68" s="18" t="e">
        <f>IF(OR(B68="",E68=""),"*",AX68/O68)</f>
        <v>#VALUE!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 t="str">
        <f>IF(D69="","*",IFERROR(IF(ISODD(COUNT(AR69:AW1079)),"ERRO",SUM((AS69-AR69),(AU69-AT69),(AW69-AV69))),"ERRO"))</f>
        <v>ERRO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e">
        <f t="shared" si="3"/>
        <v>#VALUE!</v>
      </c>
      <c r="BQ69" s="18" t="e">
        <f>IF(OR(B69="",E69=""),"*",AX69/O69)</f>
        <v>#VALUE!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 t="str">
        <f>IF(D70="","*",IFERROR(IF(ISODD(COUNT(AR70:AW1080)),"ERRO",SUM((AS70-AR70),(AU70-AT70),(AW70-AV70))),"ERRO"))</f>
        <v>ERRO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e">
        <f t="shared" si="3"/>
        <v>#VALUE!</v>
      </c>
      <c r="BQ70" s="18" t="e">
        <f>IF(OR(B70="",E70=""),"*",AX70/O70)</f>
        <v>#VALUE!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 t="str">
        <f>IF(D71="","*",IFERROR(IF(ISODD(COUNT(AR71:AW1081)),"ERRO",SUM((AS71-AR71),(AU71-AT71),(AW71-AV71))),"ERRO"))</f>
        <v>ERRO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e">
        <f t="shared" si="3"/>
        <v>#VALUE!</v>
      </c>
      <c r="BQ71" s="18" t="e">
        <f>IF(OR(B71="",E71=""),"*",AX71/O71)</f>
        <v>#VALUE!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 t="str">
        <f>IF(D72="","*",IFERROR(IF(ISODD(COUNT(AR72:AW1082)),"ERRO",SUM((AS72-AR72),(AU72-AT72),(AW72-AV72))),"ERRO"))</f>
        <v>ERRO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e">
        <f t="shared" si="3"/>
        <v>#VALUE!</v>
      </c>
      <c r="BQ72" s="18" t="e">
        <f>IF(OR(B72="",E72=""),"*",AX72/O72)</f>
        <v>#VALUE!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 t="str">
        <f>IF(D73="","*",IFERROR(IF(ISODD(COUNT(AR73:AW1083)),"ERRO",SUM((AS73-AR73),(AU73-AT73),(AW73-AV73))),"ERRO"))</f>
        <v>ERRO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e">
        <f t="shared" si="3"/>
        <v>#VALUE!</v>
      </c>
      <c r="BQ73" s="18" t="e">
        <f>IF(OR(B73="",E73=""),"*",AX73/O73)</f>
        <v>#VALUE!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 t="str">
        <f>IF(D74="","*",IFERROR(IF(ISODD(COUNT(AR74:AW1084)),"ERRO",SUM((AS74-AR74),(AU74-AT74),(AW74-AV74))),"ERRO"))</f>
        <v>ERRO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e">
        <f t="shared" si="3"/>
        <v>#VALUE!</v>
      </c>
      <c r="BQ74" s="18" t="e">
        <f>IF(OR(B74="",E74=""),"*",AX74/O74)</f>
        <v>#VALUE!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IF(D75="","*",IFERROR(IF(ISODD(COUNT(AR75:AW1085)),"ERRO",SUM((AS75-AR75),(AU75-AT75),(AW75-AV75))),"ERRO"))</f>
        <v>ERRO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 t="str">
        <f>IF(D76="","*",IFERROR(IF(ISODD(COUNT(AR76:AW1086)),"ERRO",SUM((AS76-AR76),(AU76-AT76),(AW76-AV76))),"ERRO"))</f>
        <v>ERRO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e">
        <f t="shared" si="3"/>
        <v>#VALUE!</v>
      </c>
      <c r="BQ76" s="18" t="e">
        <f>IF(OR(B76="",E76=""),"*",AX76/O76)</f>
        <v>#VALUE!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 t="str">
        <f>IF(D77="","*",IFERROR(IF(ISODD(COUNT(AR77:AW1087)),"ERRO",SUM((AS77-AR77),(AU77-AT77),(AW77-AV77))),"ERRO"))</f>
        <v>ERRO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e">
        <f t="shared" si="3"/>
        <v>#VALUE!</v>
      </c>
      <c r="BQ77" s="18" t="e">
        <f>IF(OR(B77="",E77=""),"*",AX77/O77)</f>
        <v>#VALUE!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IF(D78="","*",IFERROR(IF(ISODD(COUNT(AR78:AW1104)),"ERRO",SUM((AS78-AR78),(AU78-AT78),(AW78-AV78))),"ERRO"))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IF(D79="","*",IFERROR(IF(ISODD(COUNT(AR79:AW1104)),"ERRO",SUM((AS79-AR79),(AU79-AT79),(AW79-AV79))),"ERRO"))</f>
        <v>ERRO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8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 t="str">
        <f>IF(D80="","*",IFERROR(IF(ISODD(COUNT(AR80:AW1088)),"ERRO",SUM((AS80-AR80),(AU80-AT80),(AW80-AV80))),"ERRO"))</f>
        <v>ERRO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e">
        <f t="shared" si="3"/>
        <v>#VALUE!</v>
      </c>
      <c r="BQ80" s="18" t="e">
        <f>IF(OR(B80="",E80=""),"*",AX80/O80)</f>
        <v>#VALUE!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9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92" t="str">
        <f>IF(D81="","*",IFERROR(IF(ISODD(COUNT(AR81:AW1107)),"ERRO",SUM((AS81-AR81),(AU81-AT81),(AW81-AV81))),"ERRO"))</f>
        <v>ERRO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e">
        <f>IF(AND(BQ81&lt;1,BR81&lt;1),"Produção e Intervalo",IF(BQ81&lt;1,"Intervalo",IF(BR81&lt;1,"Produção","Aderente")))</f>
        <v>#VALUE!</v>
      </c>
      <c r="BQ81" s="18" t="e">
        <f>IF(OR(B81="",E81=""),"*",AX81/O81)</f>
        <v>#VALUE!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9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 t="str">
        <f>IF(D82="","*",IFERROR(IF(ISODD(COUNT(AR82:AW1089)),"ERRO",SUM((AS82-AR82),(AU82-AT82),(AW82-AV82))),"ERRO"))</f>
        <v>ERRO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e">
        <f t="shared" si="3"/>
        <v>#VALUE!</v>
      </c>
      <c r="BQ82" s="18" t="e">
        <f>IF(OR(B82="",E82=""),"*",AX82/O82)</f>
        <v>#VALUE!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8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 t="str">
        <f>IF(D83="","*",IFERROR(IF(ISODD(COUNT(AR83:AW1090)),"ERRO",SUM((AS83-AR83),(AU83-AT83),(AW83-AV83))),"ERRO"))</f>
        <v>ERRO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e">
        <f t="shared" si="3"/>
        <v>#VALUE!</v>
      </c>
      <c r="BQ83" s="18" t="e">
        <f>IF(OR(B83="",E83=""),"*",AX83/O83)</f>
        <v>#VALUE!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8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/>
      <c r="AS84" s="108"/>
      <c r="AT84" s="135"/>
      <c r="AU84" s="135"/>
      <c r="AV84" s="13"/>
      <c r="AW84" s="13"/>
      <c r="AX84" s="178" t="str">
        <f>IF(D84="","*",IFERROR(IF(ISODD(COUNT(AR84:AW1091)),"ERRO",SUM((AS84-AR84),(AU84-AT84),(AW84-AV84))),"ERRO"))</f>
        <v>ERRO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 t="s">
        <v>1187</v>
      </c>
      <c r="BJ84" s="16" t="s">
        <v>1187</v>
      </c>
      <c r="BK84" s="15"/>
      <c r="BL84" s="130"/>
      <c r="BM84" s="130"/>
      <c r="BN84" s="130"/>
      <c r="BO84" s="17"/>
      <c r="BP84" s="11" t="e">
        <f t="shared" si="3"/>
        <v>#VALUE!</v>
      </c>
      <c r="BQ84" s="18" t="e">
        <f>IF(OR(B84="",E84=""),"*",AX84/O84)</f>
        <v>#VALUE!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10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 t="str">
        <f>IF(D85="","*",IFERROR(IF(ISODD(COUNT(AR85:AW1093)),"ERRO",SUM((AS85-AR85),(AU85-AT85),(AW85-AV85))),"ERRO"))</f>
        <v>ERRO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e">
        <f t="shared" si="3"/>
        <v>#VALUE!</v>
      </c>
      <c r="BQ85" s="18" t="e">
        <f>IF(OR(B85="",E85=""),"*",AX85/O85)</f>
        <v>#VALUE!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7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8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9">
        <v>73</v>
      </c>
      <c r="J86" s="259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60" t="str">
        <f>IF(E86=0, "*", IFERROR(_xlfn.XLOOKUP(E86, BS_ATIVIDADE[ATIVIDADE], BS_ATIVIDADE[UNIDADE]), "*"))</f>
        <v>M</v>
      </c>
      <c r="R86" s="261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2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3">
        <f>IF(BS_CONTROLE[[#This Row],[SUB]]=0, "-", BS_CONTROLE[[#This Row],[SUB]])</f>
        <v>73</v>
      </c>
      <c r="AO86" s="105">
        <f>BS_CONTROLE[[#This Row],[KM - Inicio]]</f>
        <v>55.5</v>
      </c>
      <c r="AP86" s="263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92" t="str">
        <f>IF(D86="","*",IFERROR(IF(ISODD(COUNT(AR86:AW1112)),"ERRO",SUM((AS86-AR86),(AU86-AT86),(AW86-AV86))),"ERRO"))</f>
        <v>ERRO</v>
      </c>
      <c r="AY86" s="153"/>
      <c r="AZ86" s="109"/>
      <c r="BA86" s="9" t="str">
        <f>IFERROR(_xlfn.XLOOKUP(AH86, BS_ATIVIDADE[ATIVIDADE],BS_ATIVIDADE[UNIDADE] ), "*")</f>
        <v>M</v>
      </c>
      <c r="BB86" s="264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3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10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/>
      <c r="AT87" s="135"/>
      <c r="AU87" s="135"/>
      <c r="AV87" s="13"/>
      <c r="AW87" s="13"/>
      <c r="AX87" s="178" t="str">
        <f>IF(D87="","*",IFERROR(IF(ISODD(COUNT(AR87:AW1094)),"ERRO",SUM((AS87-AR87),(AU87-AT87),(AW87-AV87))),"ERRO"))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 t="s">
        <v>1190</v>
      </c>
      <c r="BJ87" s="16" t="s">
        <v>1191</v>
      </c>
      <c r="BK87" s="15"/>
      <c r="BL87" s="130"/>
      <c r="BM87" s="130"/>
      <c r="BN87" s="130"/>
      <c r="BO87" s="16" t="s">
        <v>1192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92">
        <f>IF(D88="","*",IFERROR(IF(ISODD(COUNT(AR88:AW1113)),"ERRO",SUM((AS88-AR88),(AU88-AT88),(AW88-AV88))),"ERRO"))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/>
      <c r="AS89" s="108"/>
      <c r="AT89" s="135"/>
      <c r="AU89" s="135"/>
      <c r="AV89" s="13"/>
      <c r="AW89" s="13"/>
      <c r="AX89" s="178">
        <f>IF(D89="","*",IFERROR(IF(ISODD(COUNT(AR89:AW1095)),"ERRO",SUM((AS89-AR89),(AU89-AT89),(AW89-AV89))),"ERRO"))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1193</v>
      </c>
      <c r="BJ89" s="17" t="s">
        <v>1194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92">
        <f>IF(D90="","*",IFERROR(IF(ISODD(COUNT(AR90:AW1116)),"ERRO",SUM((AS90-AR90),(AU90-AT90),(AW90-AV90))),"ERRO"))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/>
      <c r="AS91" s="108"/>
      <c r="AT91" s="135"/>
      <c r="AU91" s="135"/>
      <c r="AV91" s="13"/>
      <c r="AW91" s="13"/>
      <c r="AX91" s="192">
        <f>IF(D91="","*",IFERROR(IF(ISODD(COUNT(AR91:AW1118)),"ERRO",SUM((AS91-AR91),(AU91-AT91),(AW91-AV91))),"ERRO"))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/>
      <c r="BH91" s="16"/>
      <c r="BI91" s="16" t="s">
        <v>1201</v>
      </c>
      <c r="BJ91" s="16" t="s">
        <v>1201</v>
      </c>
      <c r="BK91" s="15"/>
      <c r="BL91" s="130"/>
      <c r="BM91" s="130"/>
      <c r="BN91" s="130"/>
      <c r="BO91" s="193"/>
      <c r="BP91" s="11" t="str">
        <f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si="5"/>
        <v/>
      </c>
    </row>
    <row r="92" spans="1:71">
      <c r="A92" s="45" t="str">
        <f t="shared" ref="A92:A166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IF(D92="","*",IFERROR(IF(ISODD(COUNT(AR92:AW1097)),"ERRO",SUM((AS92-AR92),(AU92-AT92),(AW92-AV92))),"ERRO"))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561</v>
      </c>
      <c r="BO92" s="16" t="s">
        <v>1202</v>
      </c>
      <c r="BP92" s="11" t="str">
        <f t="shared" ref="BP92:BP166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92" t="str">
        <f>IF(D93="","*",IFERROR(IF(ISODD(COUNT(AR93:AW1118)),"ERRO",SUM((AS93-AR93),(AU93-AT93),(AW93-AV93))),"ERRO"))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3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IF(D94="","*",IFERROR(IF(ISODD(COUNT(AR94:AW1099)),"ERRO",SUM((AS94-AR94),(AU94-AT94),(AW94-AV94))),"ERRO"))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8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IF(D95="","*",IFERROR(IF(ISODD(COUNT(AR95:AW1101)),"ERRO",SUM((AS95-AR95),(AU95-AT95),(AW95-AV95))),"ERRO"))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9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IF(D96="","*",IFERROR(IF(ISODD(COUNT(AR96:AW1102)),"ERRO",SUM((AS96-AR96),(AU96-AT96),(AW96-AV96))),"ERRO"))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257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258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259">
        <v>73</v>
      </c>
      <c r="J97" s="259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260" t="str">
        <f>IF(E97=0, "*", IFERROR(_xlfn.XLOOKUP(E97, BS_ATIVIDADE[ATIVIDADE], BS_ATIVIDADE[UNIDADE]), "*"))</f>
        <v>BINÁRIO</v>
      </c>
      <c r="R97" s="261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26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/>
      <c r="Y97" s="104"/>
      <c r="Z97" s="189"/>
      <c r="AA97" s="190"/>
      <c r="AB97" s="190"/>
      <c r="AC97" s="191"/>
      <c r="AD97" s="189"/>
      <c r="AE97" s="189"/>
      <c r="AF97" s="127"/>
      <c r="AG97" s="14"/>
      <c r="AH97" s="262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263">
        <f>IF(BS_CONTROLE[[#This Row],[SUB]]=0, "-", BS_CONTROLE[[#This Row],[SUB]])</f>
        <v>73</v>
      </c>
      <c r="AO97" s="105">
        <f>BS_CONTROLE[[#This Row],[KM - Inicio]]</f>
        <v>262</v>
      </c>
      <c r="AP97" s="263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92">
        <f>IF(D97="","*",IFERROR(IF(ISODD(COUNT(AR97:AW1124)),"ERRO",SUM((AS97-AR97),(AU97-AT97),(AW97-AV97))),"ERRO"))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264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26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3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9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IF(D98="","*",IFERROR(IF(ISODD(COUNT(AR98:AW1103)),"ERRO",SUM((AS98-AR98),(AU98-AT98),(AW98-AV98))),"ERRO"))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8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92">
        <f>IF(D99="","*",IFERROR(IF(ISODD(COUNT(AR99:AW1124)),"ERRO",SUM((AS99-AR99),(AU99-AT99),(AW99-AV99))),"ERRO"))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3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10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92">
        <f>IF(D100="","*",IFERROR(IF(ISODD(COUNT(AR100:AW1124)),"ERRO",SUM((AS100-AR100),(AU100-AT100),(AW100-AV100))),"ERRO"))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3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IF(D101="","*",IFERROR(IF(ISODD(COUNT(AR101:AW1104)),"ERRO",SUM((AS101-AR101),(AU101-AT101),(AW101-AV101))),"ERRO"))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7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10" t="s">
        <v>1114</v>
      </c>
      <c r="H102" s="188" t="s">
        <v>1114</v>
      </c>
      <c r="I102" s="259">
        <v>73</v>
      </c>
      <c r="J102" s="259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60" t="str">
        <f>IF(E102=0, "*", IFERROR(_xlfn.XLOOKUP(E102, BS_ATIVIDADE[ATIVIDADE], BS_ATIVIDADE[UNIDADE]), "*"))</f>
        <v>M</v>
      </c>
      <c r="R102" s="261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2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3">
        <f>IF(BS_CONTROLE[[#This Row],[SUB]]=0, "-", BS_CONTROLE[[#This Row],[SUB]])</f>
        <v>73</v>
      </c>
      <c r="AO102" s="105">
        <f>BS_CONTROLE[[#This Row],[KM - Inicio]]</f>
        <v>40</v>
      </c>
      <c r="AP102" s="263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92">
        <f>IF(D102="","*",IFERROR(IF(ISODD(COUNT(AR102:AW1128)),"ERRO",SUM((AS102-AR102),(AU102-AT102),(AW102-AV102))),"ERRO"))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4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3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IF(D103="","*",IFERROR(IF(ISODD(COUNT(AR103:AW1105)),"ERRO",SUM((AS103-AR103),(AU103-AT103),(AW103-AV103))),"ERRO"))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IF(D104="","*",IFERROR(IF(ISODD(COUNT(AR104:AW1106)),"ERRO",SUM((AS104-AR104),(AU104-AT104),(AW104-AV104))),"ERRO"))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IF(D105="","*",IFERROR(IF(ISODD(COUNT(AR105:AW1107)),"ERRO",SUM((AS105-AR105),(AU105-AT105),(AW105-AV105))),"ERRO"))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IF(D106="","*",IFERROR(IF(ISODD(COUNT(AR106:AW1108)),"ERRO",SUM((AS106-AR106),(AU106-AT106),(AW106-AV106))),"ERRO"))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8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IF(D107="","*",IFERROR(IF(ISODD(COUNT(AR107:AW1109)),"ERRO",SUM((AS107-AR107),(AU107-AT107),(AW107-AV107))),"ERRO"))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257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1208</v>
      </c>
      <c r="E108" s="258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259">
        <v>73</v>
      </c>
      <c r="J108" s="259">
        <v>205</v>
      </c>
      <c r="K108" s="105">
        <v>90</v>
      </c>
      <c r="L108" s="127" t="s">
        <v>1209</v>
      </c>
      <c r="M108" s="127" t="s">
        <v>1210</v>
      </c>
      <c r="N108" s="188">
        <v>0.35416666666666669</v>
      </c>
      <c r="O108" s="106">
        <v>4.1666666666666664E-2</v>
      </c>
      <c r="P108" s="105">
        <v>1</v>
      </c>
      <c r="Q108" s="260" t="str">
        <f>IF(E108=0, "*", IFERROR(_xlfn.XLOOKUP(E108, BS_ATIVIDADE[ATIVIDADE], BS_ATIVIDADE[UNIDADE]), "*"))</f>
        <v>BINÁRIO</v>
      </c>
      <c r="R108" s="261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26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1211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262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263">
        <f>IF(BS_CONTROLE[[#This Row],[SUB]]=0, "-", BS_CONTROLE[[#This Row],[SUB]])</f>
        <v>73</v>
      </c>
      <c r="AO108" s="105">
        <f>BS_CONTROLE[[#This Row],[KM - Inicio]]</f>
        <v>205</v>
      </c>
      <c r="AP108" s="263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92">
        <f>IF(D108="","*",IFERROR(IF(ISODD(COUNT(AR108:AW1134)),"ERRO",SUM((AS108-AR108),(AU108-AT108),(AW108-AV108))),"ERRO"))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264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26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3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8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IF(D109="","*",IFERROR(IF(ISODD(COUNT(AR109:AW1110)),"ERRO",SUM((AS109-AR109),(AU109-AT109),(AW109-AV109))),"ERRO"))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257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10" t="s">
        <v>1114</v>
      </c>
      <c r="H110" s="188" t="s">
        <v>1114</v>
      </c>
      <c r="I110" s="259">
        <v>73</v>
      </c>
      <c r="J110" s="259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260" t="str">
        <f>IF(E110=0, "*", IFERROR(_xlfn.XLOOKUP(E110, BS_ATIVIDADE[ATIVIDADE], BS_ATIVIDADE[UNIDADE]), "*"))</f>
        <v>M</v>
      </c>
      <c r="R110" s="261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26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1212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262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263">
        <f>IF(BS_CONTROLE[[#This Row],[SUB]]=0, "-", BS_CONTROLE[[#This Row],[SUB]])</f>
        <v>73</v>
      </c>
      <c r="AO110" s="105">
        <f>BS_CONTROLE[[#This Row],[KM - Inicio]]</f>
        <v>52</v>
      </c>
      <c r="AP110" s="263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92">
        <f>IF(D110="","*",IFERROR(IF(ISODD(COUNT(AR110:AW1135)),"ERRO",SUM((AS110-AR110),(AU110-AT110),(AW110-AV110))),"ERRO"))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264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26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3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8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7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9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260" t="str">
        <f>IF(E116=0, "*", IFERROR(_xlfn.XLOOKUP(E116, BS_ATIVIDADE[ATIVIDADE], BS_ATIVIDADE[UNIDADE]), "*"))</f>
        <v>Nº DE SOLDA</v>
      </c>
      <c r="R116" s="261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2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263">
        <f>IF(BS_CONTROLE[[#This Row],[SUB]]=0, "-", BS_CONTROLE[[#This Row],[SUB]])</f>
        <v>73</v>
      </c>
      <c r="AO116" s="105">
        <f>BS_CONTROLE[[#This Row],[KM - Inicio]]</f>
        <v>268</v>
      </c>
      <c r="AP116" s="263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92">
        <f>IF(D116="","*",IFERROR(IF(ISODD(COUNT(AR116:AW1141)),"ERRO",SUM((AS116-AR116),(AU116-AT116),(AW116-AV116))),"ERRO"))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4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3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7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9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260" t="str">
        <f>IF(E117=0, "*", IFERROR(_xlfn.XLOOKUP(E117, BS_ATIVIDADE[ATIVIDADE], BS_ATIVIDADE[UNIDADE]), "*"))</f>
        <v>Nº DE SOLDA</v>
      </c>
      <c r="R117" s="261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2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263">
        <f>IF(BS_CONTROLE[[#This Row],[SUB]]=0, "-", BS_CONTROLE[[#This Row],[SUB]])</f>
        <v>73</v>
      </c>
      <c r="AO117" s="105">
        <f>BS_CONTROLE[[#This Row],[KM - Inicio]]</f>
        <v>169.7</v>
      </c>
      <c r="AP117" s="263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92">
        <f>IF(D117="","*",IFERROR(IF(ISODD(COUNT(AR117:AW1141)),"ERRO",SUM((AS117-AR117),(AU117-AT117),(AW117-AV117))),"ERRO"))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264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3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8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IF(D118="","*",IFERROR(IF(ISODD(COUNT(AR118:AW1116)),"ERRO",SUM((AS118-AR118),(AU118-AT118),(AW118-AV118))),"ERRO"))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257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10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260" t="str">
        <f>IF(E119=0, "*", IFERROR(_xlfn.XLOOKUP(E119, BS_ATIVIDADE[ATIVIDADE], BS_ATIVIDADE[UNIDADE]), "*"))</f>
        <v>Nº DE SOLDA</v>
      </c>
      <c r="R119" s="261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2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263">
        <f>IF(BS_CONTROLE[[#This Row],[SUB]]=0, "-", BS_CONTROLE[[#This Row],[SUB]])</f>
        <v>73</v>
      </c>
      <c r="AO119" s="105">
        <f>BS_CONTROLE[[#This Row],[KM - Inicio]]</f>
        <v>102.4</v>
      </c>
      <c r="AP119" s="263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92">
        <f>IF(D119="","*",IFERROR(IF(ISODD(COUNT(AR119:AW1144)),"ERRO",SUM((AS119-AR119),(AU119-AT119),(AW119-AV119))),"ERRO"))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4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3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7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260" t="str">
        <f>IF(E120=0, "*", IFERROR(_xlfn.XLOOKUP(E120, BS_ATIVIDADE[ATIVIDADE], BS_ATIVIDADE[UNIDADE]), "*"))</f>
        <v>Nº DE SOLDA</v>
      </c>
      <c r="R120" s="261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2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263">
        <f>IF(BS_CONTROLE[[#This Row],[SUB]]=0, "-", BS_CONTROLE[[#This Row],[SUB]])</f>
        <v>73</v>
      </c>
      <c r="AO120" s="105">
        <f>BS_CONTROLE[[#This Row],[KM - Inicio]]</f>
        <v>16.8</v>
      </c>
      <c r="AP120" s="263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92">
        <f>IF(D120="","*",IFERROR(IF(ISODD(COUNT(AR120:AW1144)),"ERRO",SUM((AS120-AR120),(AU120-AT120),(AW120-AV120))),"ERRO"))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264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3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7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10" t="s">
        <v>1114</v>
      </c>
      <c r="H121" s="188" t="s">
        <v>1114</v>
      </c>
      <c r="I121" s="259">
        <v>73</v>
      </c>
      <c r="J121" s="259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260" t="str">
        <f>IF(E121=0, "*", IFERROR(_xlfn.XLOOKUP(E121, BS_ATIVIDADE[ATIVIDADE], BS_ATIVIDADE[UNIDADE]), "*"))</f>
        <v>M</v>
      </c>
      <c r="R121" s="261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2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263">
        <f>IF(BS_CONTROLE[[#This Row],[SUB]]=0, "-", BS_CONTROLE[[#This Row],[SUB]])</f>
        <v>73</v>
      </c>
      <c r="AO121" s="105">
        <f>BS_CONTROLE[[#This Row],[KM - Inicio]]</f>
        <v>58.3</v>
      </c>
      <c r="AP121" s="263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92">
        <f>IF(D121="","*",IFERROR(IF(ISODD(COUNT(AR121:AW1142)),"ERRO",SUM((AS121-AR121),(AU121-AT121),(AW121-AV121))),"ERRO"))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264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3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257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258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259">
        <v>73</v>
      </c>
      <c r="J122" s="259">
        <v>7</v>
      </c>
      <c r="K122" s="105">
        <v>128</v>
      </c>
      <c r="L122" s="127" t="s">
        <v>1213</v>
      </c>
      <c r="M122" s="127" t="s">
        <v>1214</v>
      </c>
      <c r="N122" s="188">
        <v>0.33333333333333331</v>
      </c>
      <c r="O122" s="106">
        <v>4.1666666666666664E-2</v>
      </c>
      <c r="P122" s="105">
        <v>1</v>
      </c>
      <c r="Q122" s="260" t="str">
        <f>IF(E122=0, "*", IFERROR(_xlfn.XLOOKUP(E122, BS_ATIVIDADE[ATIVIDADE], BS_ATIVIDADE[UNIDADE]), "*"))</f>
        <v>KM</v>
      </c>
      <c r="R122" s="261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26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1215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262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263">
        <f>IF(BS_CONTROLE[[#This Row],[SUB]]=0, "-", BS_CONTROLE[[#This Row],[SUB]])</f>
        <v>73</v>
      </c>
      <c r="AO122" s="105">
        <f>BS_CONTROLE[[#This Row],[KM - Inicio]]</f>
        <v>7</v>
      </c>
      <c r="AP122" s="263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92">
        <f>IF(D122="","*",IFERROR(IF(ISODD(COUNT(AR122:AW1141)),"ERRO",SUM((AS122-AR122),(AU122-AT122),(AW122-AV122))),"ERRO"))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264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26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3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IF(D123="","*",IFERROR(IF(ISODD(COUNT(AR123:AW1117)),"ERRO",SUM((AS123-AR123),(AU123-AT123),(AW123-AV123))),"ERRO"))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5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8">IF(BM146="","",SUBSTITUTE(BL146," ","")&amp;SUBSTITUTE(BM146," ",""))</f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si="6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7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8"/>
        <v/>
      </c>
    </row>
    <row r="167" spans="1:71">
      <c r="A167" s="45" t="str">
        <f t="shared" ref="A167:A230" si="9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0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1">IF(BM167="","",SUBSTITUTE(BL167," ","")&amp;SUBSTITUTE(BM167," ",""))</f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si="9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0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1"/>
        <v/>
      </c>
    </row>
    <row r="231" spans="1:71">
      <c r="A231" s="45" t="str">
        <f t="shared" ref="A231:A294" si="12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3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4">IF(BM231="","",SUBSTITUTE(BL231," ","")&amp;SUBSTITUTE(BM231," ",""))</f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si="12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3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4"/>
        <v/>
      </c>
    </row>
    <row r="295" spans="1:71">
      <c r="A295" s="45" t="str">
        <f t="shared" ref="A295:A358" si="15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6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7">IF(BM295="","",SUBSTITUTE(BL295," ","")&amp;SUBSTITUTE(BM295," ",""))</f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si="15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6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7"/>
        <v/>
      </c>
    </row>
    <row r="359" spans="1:71">
      <c r="A359" s="45" t="str">
        <f t="shared" ref="A359:A422" si="18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19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0">IF(BM359="","",SUBSTITUTE(BL359," ","")&amp;SUBSTITUTE(BM359," ",""))</f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si="18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19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0"/>
        <v/>
      </c>
    </row>
    <row r="423" spans="1:71">
      <c r="A423" s="45" t="str">
        <f t="shared" ref="A423:A486" si="21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2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3">IF(BM423="","",SUBSTITUTE(BL423," ","")&amp;SUBSTITUTE(BM423," ",""))</f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si="21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2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3"/>
        <v/>
      </c>
    </row>
    <row r="487" spans="1:71">
      <c r="A487" s="45" t="str">
        <f t="shared" ref="A487:A550" si="24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5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6">IF(BM487="","",SUBSTITUTE(BL487," ","")&amp;SUBSTITUTE(BM487," ",""))</f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si="24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5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6"/>
        <v/>
      </c>
    </row>
    <row r="551" spans="1:71">
      <c r="A551" s="45" t="str">
        <f t="shared" ref="A551:A614" si="27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28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29">IF(BM551="","",SUBSTITUTE(BL551," ","")&amp;SUBSTITUTE(BM551," ",""))</f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si="27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28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29"/>
        <v/>
      </c>
    </row>
    <row r="615" spans="1:71">
      <c r="A615" s="45" t="str">
        <f t="shared" ref="A615:A678" si="30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1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2">IF(BM615="","",SUBSTITUTE(BL615," ","")&amp;SUBSTITUTE(BM615," ",""))</f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si="30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1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2"/>
        <v/>
      </c>
    </row>
    <row r="679" spans="1:71">
      <c r="A679" s="45" t="str">
        <f t="shared" ref="A679:A742" si="33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4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5">IF(BM679="","",SUBSTITUTE(BL679," ","")&amp;SUBSTITUTE(BM679," ",""))</f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si="33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4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5"/>
        <v/>
      </c>
    </row>
    <row r="743" spans="1:71">
      <c r="A743" s="45" t="str">
        <f t="shared" ref="A743:A806" si="36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7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38">IF(BM743="","",SUBSTITUTE(BL743," ","")&amp;SUBSTITUTE(BM743," ",""))</f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si="36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7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38"/>
        <v/>
      </c>
    </row>
    <row r="807" spans="1:71">
      <c r="A807" s="45" t="str">
        <f t="shared" ref="A807:A870" si="39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0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1">IF(BM807="","",SUBSTITUTE(BL807," ","")&amp;SUBSTITUTE(BM807," ",""))</f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si="39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0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1"/>
        <v/>
      </c>
    </row>
    <row r="871" spans="1:71">
      <c r="A871" s="45" t="str">
        <f t="shared" ref="A871:A934" si="42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3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4">IF(BM871="","",SUBSTITUTE(BL871," ","")&amp;SUBSTITUTE(BM871," ",""))</f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si="42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3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4"/>
        <v/>
      </c>
    </row>
    <row r="935" spans="1:71">
      <c r="A935" s="45" t="str">
        <f t="shared" ref="A935:A998" si="45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6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7">IF(BM935="","",SUBSTITUTE(BL935," ","")&amp;SUBSTITUTE(BM935," ",""))</f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si="45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6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7"/>
        <v/>
      </c>
    </row>
    <row r="999" spans="1:71">
      <c r="A999" s="45" t="str">
        <f t="shared" ref="A999:A1032" si="48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49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0">IF(BM999="","",SUBSTITUTE(BL999," ","")&amp;SUBSTITUTE(BM999," ",""))</f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IF(D1022="","*",IFERROR(IF(ISODD(COUNT(AR1022:AW2016)),"ERRO",SUM((AS1022-AR1022),(AU1022-AT1022),(AW1022-AV1022))),"ERRO"))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IF(D1023="","*",IFERROR(IF(ISODD(COUNT(AR1023:AW2017)),"ERRO",SUM((AS1023-AR1023),(AU1023-AT1023),(AW1023-AV1023))),"ERRO"))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IF(D1024="","*",IFERROR(IF(ISODD(COUNT(AR1024:AW2018)),"ERRO",SUM((AS1024-AR1024),(AU1024-AT1024),(AW1024-AV1024))),"ERRO"))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IF(D1025="","*",IFERROR(IF(ISODD(COUNT(AR1025:AW2019)),"ERRO",SUM((AS1025-AR1025),(AU1025-AT1025),(AW1025-AV1025))),"ERRO"))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IF(D1026="","*",IFERROR(IF(ISODD(COUNT(AR1026:AW2020)),"ERRO",SUM((AS1026-AR1026),(AU1026-AT1026),(AW1026-AV1026))),"ERRO"))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IF(D1027="","*",IFERROR(IF(ISODD(COUNT(AR1027:AW2021)),"ERRO",SUM((AS1027-AR1027),(AU1027-AT1027),(AW1027-AV1027))),"ERRO"))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IF(D1028="","*",IFERROR(IF(ISODD(COUNT(AR1028:AW2022)),"ERRO",SUM((AS1028-AR1028),(AU1028-AT1028),(AW1028-AV1028))),"ERRO"))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IF(D1029="","*",IFERROR(IF(ISODD(COUNT(AR1029:AW2023)),"ERRO",SUM((AS1029-AR1029),(AU1029-AT1029),(AW1029-AV1029))),"ERRO"))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IF(D1030="","*",IFERROR(IF(ISODD(COUNT(AR1030:AW2024)),"ERRO",SUM((AS1030-AR1030),(AU1030-AT1030),(AW1030-AV1030))),"ERRO"))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IF(D1031="","*",IFERROR(IF(ISODD(COUNT(AR1031:AW2025)),"ERRO",SUM((AS1031-AR1031),(AU1031-AT1031),(AW1031-AV1031))),"ERRO"))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  <row r="1032" spans="1:7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IF(D1032="","*",IFERROR(IF(ISODD(COUNT(AR1032:AW2026)),"ERRO",SUM((AS1032-AR1032),(AU1032-AT1032),(AW1032-AV1032))),"ERRO"))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49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1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77" operator="equal">
      <formula>"NÃO"</formula>
    </cfRule>
    <cfRule type="cellIs" dxfId="187" priority="11878" operator="equal">
      <formula>"SIM"</formula>
    </cfRule>
  </conditionalFormatting>
  <conditionalFormatting sqref="AY6:AY1032">
    <cfRule type="expression" dxfId="186" priority="54333">
      <formula>#REF!=1</formula>
    </cfRule>
  </conditionalFormatting>
  <conditionalFormatting sqref="T6:T1032 AX6:AX1032 BD6:BD1032">
    <cfRule type="cellIs" dxfId="185" priority="54317" operator="equal">
      <formula>"ERRO"</formula>
    </cfRule>
  </conditionalFormatting>
  <conditionalFormatting sqref="BP6:BP1032">
    <cfRule type="cellIs" dxfId="184" priority="54312" operator="equal">
      <formula>"Produção e Intervalo"</formula>
    </cfRule>
    <cfRule type="cellIs" dxfId="183" priority="54313" operator="equal">
      <formula>"Aderente"</formula>
    </cfRule>
    <cfRule type="cellIs" dxfId="182" priority="54314" operator="equal">
      <formula>"Intervalo"</formula>
    </cfRule>
    <cfRule type="cellIs" dxfId="181" priority="54315" operator="equal">
      <formula>"Produção"</formula>
    </cfRule>
    <cfRule type="cellIs" dxfId="180" priority="54316" operator="equal">
      <formula>"ERRO"</formula>
    </cfRule>
  </conditionalFormatting>
  <conditionalFormatting sqref="BQ6:BR1032">
    <cfRule type="cellIs" dxfId="179" priority="54294" operator="equal">
      <formula>"*"</formula>
    </cfRule>
    <cfRule type="cellIs" dxfId="178" priority="54295" operator="greaterThanOrEqual">
      <formula>1</formula>
    </cfRule>
    <cfRule type="cellIs" dxfId="177" priority="54296" operator="lessThan">
      <formula>1</formula>
    </cfRule>
  </conditionalFormatting>
  <conditionalFormatting sqref="BJ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4" operator="equal">
      <formula>"OPORTUNIDADE"</formula>
    </cfRule>
  </conditionalFormatting>
  <conditionalFormatting sqref="X28:Y29">
    <cfRule type="cellIs" dxfId="175" priority="192" operator="equal">
      <formula>"NÃO"</formula>
    </cfRule>
    <cfRule type="cellIs" dxfId="174" priority="193" operator="equal">
      <formula>"SIM"</formula>
    </cfRule>
  </conditionalFormatting>
  <conditionalFormatting sqref="BJ1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0" operator="equal">
      <formula>"OPORTUNIDADE"</formula>
    </cfRule>
  </conditionalFormatting>
  <conditionalFormatting sqref="Y3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X42:X43">
    <cfRule type="cellIs" dxfId="170" priority="167" operator="equal">
      <formula>"OPORTUNIDADE"</formula>
    </cfRule>
  </conditionalFormatting>
  <conditionalFormatting sqref="X42:X43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BJ4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38" operator="equal">
      <formula>"OPORTUNIDADE"</formula>
    </cfRule>
  </conditionalFormatting>
  <conditionalFormatting sqref="X46:Y46 Y47:Y48 X47:X50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BJ3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0" operator="equal">
      <formula>"OPORTUNIDADE"</formula>
    </cfRule>
  </conditionalFormatting>
  <conditionalFormatting sqref="Y57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BJ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97" operator="equal">
      <formula>"OPORTUNIDADE"</formula>
    </cfRule>
  </conditionalFormatting>
  <conditionalFormatting sqref="X52:X61">
    <cfRule type="cellIs" dxfId="160" priority="95" operator="equal">
      <formula>"NÃO"</formula>
    </cfRule>
    <cfRule type="cellIs" dxfId="159" priority="96" operator="equal">
      <formula>"SIM"</formula>
    </cfRule>
  </conditionalFormatting>
  <conditionalFormatting sqref="BJ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1" operator="equal">
      <formula>"OPORTUNIDADE"</formula>
    </cfRule>
  </conditionalFormatting>
  <conditionalFormatting sqref="Y7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X75">
    <cfRule type="cellIs" dxfId="155" priority="55" operator="equal">
      <formula>"OPORTUNIDADE"</formula>
    </cfRule>
  </conditionalFormatting>
  <conditionalFormatting sqref="X75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J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48" operator="equal">
      <formula>"OPORTUNIDADE"</formula>
    </cfRule>
  </conditionalFormatting>
  <conditionalFormatting sqref="X76:X7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BO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84 BO89 BO91">
    <cfRule type="iconSet" priority="61796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 BJ89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24">
      <iconSet showValue="0">
        <cfvo type="percent" val="0"/>
        <cfvo type="num" val="1"/>
        <cfvo type="num" val="1" gte="0"/>
      </iconSet>
    </cfRule>
    <cfRule type="iconSet" priority="61825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0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3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1217</v>
      </c>
      <c r="C4" s="161" t="s">
        <v>1218</v>
      </c>
      <c r="D4" s="161" t="s">
        <v>1219</v>
      </c>
      <c r="E4" s="161" t="s">
        <v>1220</v>
      </c>
      <c r="F4" s="161" t="s">
        <v>4</v>
      </c>
      <c r="G4" s="161" t="s">
        <v>1221</v>
      </c>
    </row>
    <row r="5" spans="2:7">
      <c r="B5" s="162" t="s">
        <v>1222</v>
      </c>
      <c r="C5" s="162">
        <v>257068</v>
      </c>
      <c r="D5" s="162" t="s">
        <v>1223</v>
      </c>
      <c r="E5" s="162" t="s">
        <v>1224</v>
      </c>
      <c r="F5" s="162" t="s">
        <v>1224</v>
      </c>
      <c r="G5" s="163">
        <v>46296</v>
      </c>
    </row>
    <row r="6" spans="2:7">
      <c r="B6" s="162" t="s">
        <v>1225</v>
      </c>
      <c r="C6" s="162" t="s">
        <v>624</v>
      </c>
      <c r="D6" s="162" t="s">
        <v>624</v>
      </c>
      <c r="E6" s="162" t="s">
        <v>624</v>
      </c>
      <c r="F6" s="162" t="s">
        <v>1226</v>
      </c>
      <c r="G6" s="163" t="s">
        <v>624</v>
      </c>
    </row>
    <row r="7" spans="2:7">
      <c r="B7" s="162" t="s">
        <v>1227</v>
      </c>
      <c r="C7" s="162">
        <v>257472</v>
      </c>
      <c r="D7" s="162" t="s">
        <v>1228</v>
      </c>
      <c r="E7" s="162" t="s">
        <v>1229</v>
      </c>
      <c r="F7" s="162" t="s">
        <v>1229</v>
      </c>
      <c r="G7" s="163">
        <v>45992</v>
      </c>
    </row>
    <row r="8" spans="2:7">
      <c r="B8" s="162" t="s">
        <v>1230</v>
      </c>
      <c r="C8" s="162">
        <v>260307</v>
      </c>
      <c r="D8" s="162" t="s">
        <v>1231</v>
      </c>
      <c r="E8" s="162" t="s">
        <v>1232</v>
      </c>
      <c r="F8" s="162" t="s">
        <v>1229</v>
      </c>
      <c r="G8" s="163">
        <v>46082</v>
      </c>
    </row>
    <row r="9" spans="2:7">
      <c r="B9" s="162" t="s">
        <v>1233</v>
      </c>
      <c r="C9" s="162">
        <v>333033</v>
      </c>
      <c r="D9" s="162" t="s">
        <v>1234</v>
      </c>
      <c r="E9" s="162" t="s">
        <v>1226</v>
      </c>
      <c r="F9" s="162" t="s">
        <v>1235</v>
      </c>
      <c r="G9" s="162" t="s">
        <v>624</v>
      </c>
    </row>
    <row r="10" spans="2:7">
      <c r="B10" s="162" t="s">
        <v>1236</v>
      </c>
      <c r="C10" s="162"/>
      <c r="D10" s="162"/>
      <c r="E10" s="162" t="s">
        <v>1226</v>
      </c>
      <c r="F10" s="162" t="s">
        <v>1235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1237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1" t="s">
        <v>717</v>
      </c>
      <c r="D3" s="201" t="s">
        <v>1238</v>
      </c>
      <c r="E3" s="201" t="s">
        <v>1239</v>
      </c>
      <c r="F3" s="201" t="s">
        <v>1240</v>
      </c>
      <c r="G3" s="201" t="s">
        <v>1241</v>
      </c>
      <c r="H3" s="201" t="s">
        <v>1242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1243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1244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1245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O102" workbookViewId="0">
      <selection activeCell="A75" sqref="A75:T12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1246</v>
      </c>
      <c r="V1" s="249"/>
      <c r="W1" s="249"/>
    </row>
    <row r="2" spans="1:23" ht="15" customHeight="1">
      <c r="A2" s="87" t="s">
        <v>1247</v>
      </c>
      <c r="B2" s="87" t="s">
        <v>1248</v>
      </c>
      <c r="C2" s="87" t="s">
        <v>442</v>
      </c>
      <c r="D2" s="88" t="s">
        <v>1009</v>
      </c>
      <c r="E2" s="88" t="s">
        <v>4</v>
      </c>
      <c r="F2" s="88" t="s">
        <v>1249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1250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PDM - DESCARGA - DORMENTE</v>
      </c>
      <c r="I86" s="145" t="str">
        <f>IF(SP_NORTE!G89="","*",SP_NORTE!G89)</f>
        <v>ZAR2</v>
      </c>
      <c r="J86" s="145" t="str">
        <f>IF(SP_NORTE!H89="","*",SP_NORTE!H89)</f>
        <v>ZAR2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0.125</v>
      </c>
      <c r="R86" s="145" t="str">
        <f>IF(SP_NORTE!P89="","*",CONCATENATE(SP_NORTE!P89," ",SP_NORTE!Q89))</f>
        <v>1000 Nº DE DORMENTES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*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*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*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*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*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*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*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*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*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1251</v>
      </c>
      <c r="D5" s="251"/>
      <c r="E5" s="251"/>
      <c r="F5" s="251"/>
      <c r="G5" s="251"/>
      <c r="H5" s="251"/>
      <c r="I5" s="251"/>
      <c r="J5" s="252"/>
      <c r="K5" s="253" t="s">
        <v>1252</v>
      </c>
      <c r="L5" s="254"/>
      <c r="M5" s="254"/>
      <c r="N5" s="254"/>
      <c r="O5" s="255" t="s">
        <v>1253</v>
      </c>
      <c r="P5" s="256"/>
    </row>
    <row r="6" spans="1:16" s="74" customFormat="1" ht="15" customHeight="1">
      <c r="A6" s="66" t="s">
        <v>1249</v>
      </c>
      <c r="B6" s="75" t="s">
        <v>1248</v>
      </c>
      <c r="C6" s="76" t="s">
        <v>1009</v>
      </c>
      <c r="D6" s="77" t="s">
        <v>1010</v>
      </c>
      <c r="E6" s="76" t="s">
        <v>1254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1255</v>
      </c>
      <c r="M6" s="80" t="s">
        <v>642</v>
      </c>
      <c r="N6" s="81" t="s">
        <v>1004</v>
      </c>
      <c r="O6" s="158" t="s">
        <v>1047</v>
      </c>
      <c r="P6" s="132" t="s">
        <v>1256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MC1 08:42,previsão de faixa as 15hrs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MC1 07:53, em intervalo 12:08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autorizado 12:49, aguarda licença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1257</v>
      </c>
      <c r="C2" s="121" t="s">
        <v>995</v>
      </c>
      <c r="D2" s="76" t="s">
        <v>997</v>
      </c>
      <c r="E2" s="76" t="s">
        <v>1258</v>
      </c>
      <c r="F2" s="99" t="s">
        <v>1259</v>
      </c>
      <c r="G2" s="76" t="s">
        <v>1260</v>
      </c>
      <c r="H2" s="76" t="s">
        <v>1261</v>
      </c>
      <c r="I2" s="76" t="s">
        <v>1262</v>
      </c>
      <c r="J2" s="76" t="s">
        <v>1263</v>
      </c>
      <c r="K2" s="78" t="s">
        <v>1264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2026-02-06T18:06:57Z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