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812" documentId="8_{B6337239-1A00-434D-AAD0-422EA1FEB5AE}" xr6:coauthVersionLast="47" xr6:coauthVersionMax="47" xr10:uidLastSave="{303B0FD1-4671-448D-9CF7-0433BD928B7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2" i="1" l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AY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2" i="1"/>
  <c r="AY173" i="1"/>
  <c r="AY174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92" i="1" l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<sst xmlns="http://schemas.openxmlformats.org/spreadsheetml/2006/main" count="6375" uniqueCount="1693">
  <si>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</si>
  <si>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</si>
  <si>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</si>
  <si>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</si>
  <si>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</si>
  <si>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</si>
  <si>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</si>
  <si>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</si>
  <si>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</si>
  <si>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</si>
  <si>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</si>
  <si>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</si>
  <si>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</si>
  <si>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</si>
  <si>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</si>
  <si>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</si>
  <si>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</si>
  <si>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</si>
  <si>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</si>
  <si>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</si>
  <si>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</si>
  <si>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</si>
  <si>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</si>
  <si>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</si>
  <si>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</si>
  <si>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</si>
  <si>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</si>
  <si>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</si>
  <si>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</si>
  <si>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</si>
  <si>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</si>
  <si>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</si>
  <si>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</si>
  <si>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</si>
  <si>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</si>
  <si>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</si>
  <si>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</si>
  <si>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</si>
  <si>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</si>
  <si>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</si>
  <si>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</si>
  <si>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</si>
  <si>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</si>
  <si>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</si>
  <si>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</si>
  <si>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</si>
  <si>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</si>
  <si>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</si>
  <si>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</si>
  <si>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</si>
  <si>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</si>
  <si>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</si>
  <si>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</si>
  <si>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</si>
  <si>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</si>
  <si>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</si>
  <si>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</si>
  <si>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</si>
  <si>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</si>
  <si>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</si>
  <si>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</si>
  <si>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</si>
  <si>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</si>
  <si>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</si>
  <si>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</si>
  <si>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</si>
  <si>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</si>
  <si>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</si>
  <si>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</si>
  <si>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</si>
  <si>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</si>
  <si>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</si>
  <si>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</si>
  <si>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</si>
  <si>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</si>
  <si>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</si>
  <si>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</si>
  <si>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</si>
  <si>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</si>
  <si>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</si>
  <si>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</si>
  <si>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</si>
  <si>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</si>
  <si>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</si>
  <si>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</si>
  <si>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</si>
  <si>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</si>
  <si>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</si>
  <si>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</si>
  <si>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</si>
  <si>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</si>
  <si>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</si>
  <si>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</si>
  <si>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</si>
  <si>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</si>
  <si>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</si>
  <si>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</si>
  <si>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</si>
  <si>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</si>
  <si>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</si>
  <si>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</si>
  <si>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</si>
  <si>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</si>
  <si>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</si>
  <si>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</si>
  <si>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</si>
  <si>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</si>
  <si>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</si>
  <si>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</si>
  <si>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</si>
  <si>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</si>
  <si>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</si>
  <si>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</si>
  <si>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</si>
  <si>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</si>
  <si>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</si>
  <si>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</si>
  <si>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</si>
  <si>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</si>
  <si>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</si>
  <si>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</si>
  <si>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</si>
  <si>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</si>
  <si>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</si>
  <si>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</si>
  <si>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</si>
  <si>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</si>
  <si>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</si>
  <si>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</si>
  <si>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</si>
  <si>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</si>
  <si>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</si>
  <si>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</si>
  <si>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</si>
  <si>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</si>
  <si>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</si>
  <si>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</si>
  <si>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</si>
  <si>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</si>
  <si>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</si>
  <si>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</si>
  <si>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</si>
  <si>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</si>
  <si>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</si>
  <si>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</si>
  <si>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</si>
  <si>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</si>
  <si>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</si>
  <si>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</si>
  <si>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</si>
  <si>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</si>
  <si>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</si>
  <si>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</si>
  <si>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</si>
  <si>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</si>
  <si>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</si>
  <si>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</si>
  <si>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</si>
  <si>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</si>
  <si>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</si>
  <si>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</si>
  <si>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</si>
  <si>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</si>
  <si>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</si>
  <si>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</si>
  <si>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</si>
  <si>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</si>
  <si>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</si>
  <si>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</si>
  <si>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</si>
  <si>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</si>
  <si>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</si>
  <si>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</si>
  <si>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</si>
  <si>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</si>
  <si>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</si>
  <si>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</si>
  <si>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</si>
  <si>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</si>
  <si>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</si>
  <si>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</si>
  <si>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</si>
  <si>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</si>
  <si>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</si>
  <si>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</si>
  <si>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</si>
  <si>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</si>
  <si>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</si>
  <si>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</si>
  <si>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</si>
  <si>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</si>
  <si>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</si>
  <si>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</si>
  <si>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</si>
  <si>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</si>
  <si>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</si>
  <si>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</si>
  <si>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</si>
  <si>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</si>
  <si>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</si>
  <si>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</si>
  <si>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</si>
  <si>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</si>
  <si>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</si>
  <si>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</si>
  <si>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</si>
  <si>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</si>
  <si>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</si>
  <si>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</si>
  <si>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</si>
  <si>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</si>
  <si>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</si>
  <si>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</si>
  <si>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</si>
  <si>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</si>
  <si>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</si>
  <si>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</si>
  <si>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</si>
  <si>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</si>
  <si>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</si>
  <si>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</si>
  <si>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</si>
  <si>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</si>
  <si>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</si>
  <si>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</si>
  <si>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</si>
  <si>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</si>
  <si>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</si>
  <si>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</si>
  <si>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</si>
  <si>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</si>
  <si>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</si>
  <si>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</si>
  <si>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</si>
  <si>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</si>
  <si>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</si>
  <si>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</si>
  <si>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</si>
  <si>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</si>
  <si>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</si>
  <si>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</si>
  <si>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</si>
  <si>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</si>
  <si>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</si>
  <si>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</si>
  <si>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</si>
  <si>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</si>
  <si>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</si>
  <si>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</si>
  <si>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</si>
  <si>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</si>
  <si>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</si>
  <si>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</si>
  <si>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</si>
  <si>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</si>
  <si>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</si>
  <si>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</si>
  <si>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</si>
  <si>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</si>
  <si>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</si>
  <si>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</si>
  <si>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</si>
  <si>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</si>
  <si>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</si>
  <si>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</si>
  <si>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</si>
  <si>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</si>
  <si>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</si>
  <si>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</si>
  <si>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</si>
  <si>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</si>
  <si>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</si>
  <si>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</si>
  <si>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</si>
  <si>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</si>
  <si>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</si>
  <si>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</si>
  <si>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</si>
  <si>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</si>
  <si>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</si>
  <si>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</si>
  <si>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</si>
  <si>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</si>
  <si>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</si>
  <si>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</si>
  <si>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</si>
  <si>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</si>
  <si>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</si>
  <si>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</si>
  <si>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</si>
  <si>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</si>
  <si>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</si>
  <si>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</si>
  <si>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</si>
  <si>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</si>
  <si>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</si>
  <si>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</si>
  <si>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</si>
  <si>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</si>
  <si>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</si>
  <si>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</si>
  <si>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</si>
  <si>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</si>
  <si>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</si>
  <si>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</si>
  <si>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</si>
  <si>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</si>
  <si>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</si>
  <si>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</si>
  <si>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</si>
  <si>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</si>
  <si>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</si>
  <si>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</si>
  <si>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</si>
  <si>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</si>
  <si>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</si>
  <si>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</si>
  <si>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</si>
  <si>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</si>
  <si>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</si>
  <si>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</si>
  <si>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</si>
  <si>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</si>
  <si>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</si>
  <si>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</si>
  <si>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</si>
  <si>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</si>
  <si>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</si>
  <si>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</si>
  <si>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</si>
  <si>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</si>
  <si>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</si>
  <si>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</si>
  <si>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</si>
  <si>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</si>
  <si>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</si>
  <si>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</si>
  <si>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</si>
  <si>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</si>
  <si>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</si>
  <si>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</si>
  <si>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</si>
  <si>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</si>
  <si>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</si>
  <si>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</si>
  <si>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</si>
  <si>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</si>
  <si>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</si>
  <si>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</si>
  <si>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</si>
  <si>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</si>
  <si>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</si>
  <si>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</si>
  <si>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</si>
  <si>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</si>
  <si>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</si>
  <si>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</si>
  <si>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</si>
  <si>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</si>
  <si>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</si>
  <si>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</si>
  <si>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</si>
  <si>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</si>
  <si>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</si>
  <si>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</si>
  <si>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</si>
  <si>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</si>
  <si>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</si>
  <si>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</si>
  <si>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</si>
  <si>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</si>
  <si>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</si>
  <si>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</si>
  <si>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</si>
  <si>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</si>
  <si>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</si>
  <si>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</si>
  <si>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</si>
  <si>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</si>
  <si>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</si>
  <si>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</si>
  <si>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</si>
  <si>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</si>
  <si>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</si>
  <si>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</si>
  <si>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</si>
  <si>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</si>
  <si>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</si>
  <si>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</si>
  <si>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</si>
  <si>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</si>
  <si>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</si>
  <si>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</si>
  <si>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</si>
  <si>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</si>
  <si>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</si>
  <si>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</si>
  <si>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</si>
  <si>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</si>
  <si>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</si>
  <si>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</si>
  <si>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</si>
  <si>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</si>
  <si>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</si>
  <si>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</si>
  <si>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</si>
  <si>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</si>
  <si>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</si>
  <si>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</si>
  <si>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</si>
  <si>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</si>
  <si>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</si>
  <si>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</si>
  <si>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</si>
  <si>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</si>
  <si>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</si>
  <si>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</si>
  <si>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</si>
  <si>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</si>
  <si>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</si>
  <si>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</si>
  <si>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</si>
  <si>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</si>
  <si>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</si>
  <si>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</si>
  <si>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</si>
  <si>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</si>
  <si>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</si>
  <si>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</si>
  <si>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</si>
  <si>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</si>
  <si>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</si>
  <si>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</si>
  <si>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</si>
  <si>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</si>
  <si>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</si>
  <si>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</si>
  <si>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</si>
  <si>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</si>
  <si>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</si>
  <si>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</si>
  <si>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</si>
  <si>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</si>
  <si>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</si>
  <si>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</si>
  <si>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</si>
  <si>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</si>
  <si>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</si>
  <si>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</si>
  <si>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</si>
  <si>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</si>
  <si>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</si>
  <si>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</si>
  <si>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</si>
  <si>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</si>
  <si>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</si>
  <si>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</si>
  <si>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</si>
  <si>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</si>
  <si>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</si>
  <si>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</si>
  <si>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</si>
  <si>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</si>
  <si>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</si>
  <si>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</si>
  <si>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</si>
  <si>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</si>
  <si>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</si>
  <si>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</si>
  <si>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</si>
  <si>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</si>
  <si>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</si>
  <si>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</si>
  <si>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</si>
  <si>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</si>
  <si>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</si>
  <si>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</si>
  <si>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</si>
  <si>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</si>
  <si>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</si>
  <si>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</si>
  <si>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</si>
  <si>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</si>
  <si>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</si>
  <si>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</si>
  <si>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</si>
  <si>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</si>
  <si>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</si>
  <si>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</si>
  <si>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</si>
  <si>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</si>
  <si>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</si>
  <si>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</si>
  <si>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</si>
  <si>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</si>
  <si>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</si>
  <si>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</si>
  <si>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</si>
  <si>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</si>
  <si>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</si>
  <si>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</si>
  <si>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</si>
  <si>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</si>
  <si>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</si>
  <si>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</si>
  <si>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</si>
  <si>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</si>
  <si>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</si>
  <si>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</si>
  <si>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</si>
  <si>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</si>
  <si>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</si>
  <si>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</si>
  <si>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</si>
  <si>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</si>
  <si>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</si>
  <si>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</si>
  <si>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</si>
  <si>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</si>
  <si>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</si>
  <si>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</si>
  <si>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</si>
  <si>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</si>
  <si>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</si>
  <si>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</si>
  <si>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</si>
  <si>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</si>
  <si>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</si>
  <si>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</si>
  <si>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</si>
  <si>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</si>
  <si>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</si>
  <si>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</si>
  <si>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</si>
  <si>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</si>
  <si>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</si>
  <si>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</si>
  <si>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</si>
  <si>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</si>
  <si>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</si>
  <si>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</si>
  <si>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</si>
  <si>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</si>
  <si>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</si>
  <si>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</si>
  <si>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</si>
  <si>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</si>
  <si>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</si>
  <si>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</si>
  <si>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</si>
  <si>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</si>
  <si>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</si>
  <si>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</si>
  <si>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</si>
  <si>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</si>
  <si>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</si>
  <si>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</si>
  <si>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</si>
  <si>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</si>
  <si>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</si>
  <si>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</si>
  <si>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</si>
  <si>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</si>
  <si>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</si>
  <si>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</si>
  <si>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</si>
  <si>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</si>
  <si>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</si>
  <si>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</si>
  <si>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</si>
  <si>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</si>
  <si>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</si>
  <si>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</si>
  <si>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</si>
  <si>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</si>
  <si>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</si>
  <si>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</si>
  <si>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</si>
  <si>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</si>
  <si>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</si>
  <si>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</si>
  <si>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</si>
  <si>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</si>
  <si>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</si>
  <si>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</si>
  <si>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</si>
  <si>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</si>
  <si>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</si>
  <si>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</si>
  <si>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</si>
  <si>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</si>
  <si>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</si>
  <si>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</si>
  <si>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</si>
  <si>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</si>
  <si>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</si>
  <si>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</si>
  <si>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</si>
  <si>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</si>
  <si>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</si>
  <si>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</si>
  <si>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</si>
  <si>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</si>
  <si>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</si>
  <si>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</si>
  <si>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</si>
  <si>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</si>
  <si>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</si>
  <si>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</si>
  <si>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</si>
  <si>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</si>
  <si>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</si>
  <si>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</si>
  <si>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</si>
  <si>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</si>
  <si>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</si>
  <si>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</si>
  <si>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</si>
  <si>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</si>
  <si>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</si>
  <si>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</si>
  <si>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</si>
  <si>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</si>
  <si>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</si>
  <si>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</si>
  <si>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</si>
  <si>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</si>
  <si>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</si>
  <si>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</si>
  <si>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</si>
  <si>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</si>
  <si>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</si>
  <si>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</si>
  <si>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</si>
  <si>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</si>
  <si>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</si>
  <si>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</si>
  <si>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</si>
  <si>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</si>
  <si>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</si>
  <si>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</si>
  <si>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</si>
  <si>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</si>
  <si>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</si>
  <si>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</si>
  <si>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</si>
  <si>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</si>
  <si>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</si>
  <si>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</si>
  <si>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</si>
  <si>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</si>
  <si>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</si>
  <si>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</si>
  <si>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</si>
  <si>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</si>
  <si>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</si>
  <si>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</si>
  <si>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</si>
  <si>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</si>
  <si>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</si>
  <si>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</si>
  <si>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</si>
  <si>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</si>
  <si>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</si>
  <si>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</si>
  <si>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</si>
  <si>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</si>
  <si>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</si>
  <si>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</si>
  <si>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</si>
  <si>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</si>
  <si>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</si>
  <si>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</si>
  <si>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</si>
  <si>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</si>
  <si>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</si>
  <si>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</si>
  <si>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</si>
  <si>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</si>
  <si>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</si>
  <si>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</si>
  <si>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</si>
  <si>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</si>
  <si>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</si>
  <si>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</si>
  <si>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</si>
  <si>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</si>
  <si>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</si>
  <si>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</si>
  <si>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</si>
  <si>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</si>
  <si>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</si>
  <si>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</si>
  <si>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</si>
  <si>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</si>
  <si>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</si>
  <si>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</si>
  <si>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</si>
  <si>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</si>
  <si>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</si>
  <si>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</si>
  <si>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</si>
  <si>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</si>
  <si>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</si>
  <si>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</si>
  <si>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</si>
  <si>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</si>
  <si>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</si>
  <si>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</si>
  <si>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</si>
  <si>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</si>
  <si>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</si>
  <si>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</si>
  <si>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</si>
  <si>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</si>
  <si>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</si>
  <si>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</si>
  <si>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</si>
  <si>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</si>
  <si>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</si>
  <si>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</si>
  <si>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</si>
  <si>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</si>
  <si>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</si>
  <si>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</si>
  <si>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</si>
  <si>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</si>
  <si>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</si>
  <si>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</si>
  <si>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</si>
  <si>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</si>
  <si>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</si>
  <si>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</si>
  <si>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</si>
  <si>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</si>
  <si>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</si>
  <si>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</si>
  <si>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</si>
  <si>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</si>
  <si>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</si>
  <si>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</si>
  <si>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</si>
  <si>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</si>
  <si>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</si>
  <si>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</si>
  <si>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</si>
  <si>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</si>
  <si>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</si>
  <si>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</si>
  <si>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</si>
  <si>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</si>
  <si>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</si>
  <si>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</si>
  <si>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</si>
  <si>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</si>
  <si>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</si>
  <si>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</si>
  <si>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</si>
  <si>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</si>
  <si>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</si>
  <si>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</si>
  <si>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</si>
  <si>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</si>
  <si>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</si>
  <si>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</si>
  <si>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</si>
  <si>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</si>
  <si>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</si>
  <si>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</si>
  <si>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</si>
  <si>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</si>
  <si>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</si>
  <si>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</si>
  <si>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</si>
  <si>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</si>
  <si>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</si>
  <si>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</si>
  <si>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</si>
  <si>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</si>
  <si>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</si>
  <si>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</si>
  <si>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</si>
  <si>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</si>
  <si>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</si>
  <si>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</si>
  <si>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</si>
  <si>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</si>
  <si>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</si>
  <si>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</si>
  <si>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</si>
  <si>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</si>
  <si>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</si>
  <si>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</si>
  <si>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</si>
  <si>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</si>
  <si>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</si>
  <si>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</si>
  <si>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</si>
  <si>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</si>
  <si>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</si>
  <si>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</si>
  <si>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</si>
  <si>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</si>
  <si>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</si>
  <si>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</si>
  <si>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</si>
  <si>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</si>
  <si>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</si>
  <si>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</si>
  <si>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</si>
  <si>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</si>
  <si>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</si>
  <si>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</si>
  <si>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</si>
  <si>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</si>
  <si>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</si>
  <si>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</si>
  <si>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</si>
  <si>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</si>
  <si>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</si>
  <si>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</si>
  <si>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</si>
  <si>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</si>
  <si>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</si>
  <si>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</si>
  <si>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</si>
  <si>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</si>
  <si>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</si>
  <si>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</si>
  <si>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</si>
  <si>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</si>
  <si>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</si>
  <si>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</si>
  <si>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</si>
  <si>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</si>
  <si>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</si>
  <si>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</si>
  <si>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</si>
  <si>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</si>
  <si>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</si>
  <si>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</si>
  <si>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</si>
  <si>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</si>
  <si>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</si>
  <si>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</si>
  <si>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</si>
  <si>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</si>
  <si>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</si>
  <si>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</si>
  <si>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</si>
  <si>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</si>
  <si>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</si>
  <si>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</si>
  <si>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</si>
  <si>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</si>
  <si>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</si>
  <si>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</si>
  <si>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</si>
  <si>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</si>
  <si>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</si>
  <si>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</si>
  <si>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</si>
  <si>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</si>
  <si>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</si>
  <si>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</si>
  <si>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</si>
  <si>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</si>
  <si>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</si>
  <si>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</si>
  <si>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</si>
  <si>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</si>
  <si>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</si>
  <si>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</si>
  <si>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</si>
  <si>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</si>
  <si>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</si>
  <si>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</si>
  <si>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</si>
  <si>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</si>
  <si>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</si>
  <si>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</si>
  <si>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</si>
  <si>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</si>
  <si>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</si>
  <si>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</si>
  <si>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</si>
  <si>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</si>
  <si>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</si>
  <si>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</si>
  <si>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</si>
  <si>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</si>
  <si>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</si>
  <si>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</si>
  <si>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</si>
  <si>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</si>
  <si>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</si>
  <si>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</si>
  <si>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</si>
  <si>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</si>
  <si>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</si>
  <si>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</si>
  <si>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</si>
  <si>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</si>
  <si>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</si>
  <si>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</si>
  <si>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</si>
  <si>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</si>
  <si>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</si>
  <si>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</si>
  <si>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</si>
  <si>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</si>
  <si>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</si>
  <si>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</si>
  <si>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</si>
  <si>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</si>
  <si>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</si>
  <si>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</si>
  <si>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</si>
  <si>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</si>
  <si>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</si>
  <si>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</si>
  <si>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</si>
  <si>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</si>
  <si>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</si>
  <si>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</si>
  <si>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</si>
  <si>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</si>
  <si>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</si>
  <si>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</si>
  <si>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</si>
  <si>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</si>
  <si>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</si>
  <si>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</si>
  <si>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</si>
  <si>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</si>
  <si>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</si>
  <si>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</si>
  <si>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</si>
  <si>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</si>
  <si>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</si>
  <si>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</si>
  <si>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</si>
  <si>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</si>
  <si>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</si>
  <si>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</si>
  <si>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</si>
  <si>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</si>
  <si>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</si>
  <si>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</si>
  <si>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</si>
  <si>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</si>
  <si>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</si>
  <si>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</si>
  <si>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</si>
  <si>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</si>
  <si>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</si>
  <si>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</si>
  <si>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</si>
  <si>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</si>
  <si>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</si>
  <si>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</si>
  <si>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</si>
  <si>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</si>
  <si>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</si>
  <si>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</si>
  <si>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</si>
  <si>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</si>
  <si>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</si>
  <si>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</si>
  <si>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</si>
  <si>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</si>
  <si>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</si>
  <si>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</si>
  <si>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</si>
  <si>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</si>
  <si>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</si>
  <si>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</si>
  <si>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</si>
  <si>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</si>
  <si>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</si>
  <si>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</si>
  <si>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</si>
  <si>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</si>
  <si>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</si>
  <si>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</si>
  <si>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</si>
  <si>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</si>
  <si>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</si>
  <si>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</si>
  <si>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</si>
  <si>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</si>
  <si>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</si>
  <si>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</si>
  <si>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</si>
  <si>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</si>
  <si>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</si>
  <si>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</si>
  <si>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</si>
  <si>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</si>
  <si>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</si>
  <si>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</si>
  <si>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</si>
  <si>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</si>
  <si>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</si>
  <si>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</si>
  <si>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</si>
  <si>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</si>
  <si>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</si>
  <si>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</si>
  <si>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</si>
  <si>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</si>
  <si>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</si>
  <si>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</si>
  <si>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</si>
  <si>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</si>
  <si>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</si>
  <si>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</si>
  <si>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</si>
  <si>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</si>
  <si>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</si>
  <si>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</si>
  <si>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</si>
  <si>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</si>
  <si>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</si>
  <si>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</si>
  <si>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</si>
  <si>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</si>
  <si>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</si>
  <si>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</si>
  <si>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</si>
  <si>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</si>
  <si>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</si>
  <si>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</si>
  <si>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</si>
  <si>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</si>
  <si>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</si>
  <si>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</si>
  <si>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</si>
  <si>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</si>
  <si>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</si>
  <si>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</si>
  <si>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</si>
  <si>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</si>
  <si>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</si>
  <si>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</si>
  <si>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</si>
  <si>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</si>
  <si>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</si>
  <si>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</si>
  <si>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</si>
  <si>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</si>
  <si>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</si>
  <si>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</si>
  <si>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</si>
  <si>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</si>
  <si>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</si>
  <si>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</si>
  <si>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</si>
  <si>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</si>
  <si>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</si>
  <si>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</si>
  <si>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</si>
  <si>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</si>
  <si>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</si>
  <si>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</si>
  <si>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</si>
  <si>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</si>
  <si>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</si>
  <si>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</si>
  <si>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</si>
  <si>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</si>
  <si>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</si>
  <si>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</si>
  <si>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</si>
  <si>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</si>
  <si>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</si>
  <si>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</si>
  <si>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</si>
  <si>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</si>
  <si>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</si>
  <si>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</si>
  <si>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</si>
  <si>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</si>
  <si>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</si>
  <si>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</si>
  <si>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</si>
  <si>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</si>
  <si>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</si>
  <si>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</si>
  <si>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</si>
  <si>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</si>
  <si>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</si>
  <si>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</si>
  <si>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</si>
  <si>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</si>
  <si>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</si>
  <si>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</si>
  <si>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</si>
  <si>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</si>
  <si>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</si>
  <si>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</si>
  <si>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</si>
  <si>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</si>
  <si>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</si>
  <si>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</si>
  <si>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</si>
  <si>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</si>
  <si>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</si>
  <si>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</si>
  <si>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</si>
  <si>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</si>
  <si>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</si>
  <si>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</si>
  <si>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</si>
  <si>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</si>
  <si>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</si>
  <si>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</si>
  <si>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</si>
  <si>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</si>
  <si>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</si>
  <si>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</si>
  <si>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</si>
  <si>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</si>
  <si>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</si>
  <si>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</si>
  <si>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</si>
  <si>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</si>
  <si>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</si>
  <si>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</si>
  <si>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</si>
  <si>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</si>
  <si>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</si>
  <si>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</si>
  <si>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</si>
  <si>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</si>
  <si>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</si>
  <si>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</si>
  <si>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</si>
  <si>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</si>
  <si>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</si>
  <si>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</si>
  <si>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</si>
  <si>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</si>
  <si>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</si>
  <si>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</si>
  <si>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</si>
  <si>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</si>
  <si>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</si>
  <si>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</si>
  <si>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</si>
  <si>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</si>
  <si>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</si>
  <si>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</si>
  <si>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</si>
  <si>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</si>
  <si>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</si>
  <si>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</si>
  <si>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</si>
  <si>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</si>
  <si>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</si>
  <si>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</si>
  <si>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</si>
  <si>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</si>
  <si>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</si>
  <si>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</si>
  <si>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</si>
  <si>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</si>
  <si>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</si>
  <si>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</si>
  <si>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</si>
  <si>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</si>
  <si>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</si>
  <si>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</si>
  <si>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</si>
  <si>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</si>
  <si>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</si>
  <si>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</si>
  <si>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</si>
  <si>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</si>
  <si>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</si>
  <si>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</si>
  <si>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</si>
  <si>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</si>
  <si>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</si>
  <si>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</si>
  <si>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</si>
  <si>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</si>
  <si>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</si>
  <si>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</si>
  <si>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</si>
  <si>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</si>
  <si>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</si>
  <si>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</si>
  <si>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</si>
  <si>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</si>
  <si>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</si>
  <si>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</si>
  <si>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</si>
  <si>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</si>
  <si>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</si>
  <si>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</si>
  <si>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</si>
  <si>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</si>
  <si>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</si>
  <si>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</si>
  <si>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</si>
  <si>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</si>
  <si>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</si>
  <si>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</si>
  <si>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</si>
  <si>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</si>
  <si>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</si>
  <si>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</si>
  <si>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</si>
  <si>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</si>
  <si>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</si>
  <si>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</si>
  <si>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</si>
  <si>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</si>
  <si>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</si>
  <si>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</si>
  <si>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</si>
  <si>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</si>
  <si>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</si>
  <si>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</si>
  <si>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</si>
  <si>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</si>
  <si>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</si>
  <si>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</si>
  <si>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</si>
  <si>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</si>
  <si>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</si>
  <si>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</si>
  <si>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</si>
  <si>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</si>
  <si>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</si>
  <si>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</si>
  <si>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</si>
  <si>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</si>
  <si>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</si>
  <si>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</si>
  <si>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</si>
  <si>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</si>
  <si>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</si>
  <si>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</si>
  <si>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</si>
  <si>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</si>
  <si>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</si>
  <si>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</si>
  <si>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</si>
  <si>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</si>
  <si>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</si>
  <si>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</si>
  <si>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</si>
  <si>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</si>
  <si>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</si>
  <si>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</si>
  <si>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</si>
  <si>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</si>
  <si>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</si>
  <si>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</si>
  <si>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</si>
  <si>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</si>
  <si>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</si>
  <si>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</si>
  <si>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</si>
  <si>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</si>
  <si>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</si>
  <si>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</si>
  <si>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</si>
  <si>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</si>
  <si>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</si>
  <si>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</si>
  <si>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</si>
  <si>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</si>
  <si>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</si>
  <si>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</si>
  <si>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</si>
  <si>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</si>
  <si>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</si>
  <si>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</si>
  <si>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</si>
  <si>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</si>
  <si>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</si>
  <si>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</si>
  <si>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</si>
  <si>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</si>
  <si>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</si>
  <si>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</si>
  <si>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</si>
  <si>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</si>
  <si>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</si>
  <si>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</si>
  <si>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</si>
  <si>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</si>
  <si>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</si>
  <si>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</si>
  <si>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</si>
  <si>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</si>
  <si>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</si>
  <si>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</si>
  <si>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</si>
  <si>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</si>
  <si>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</si>
  <si>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</si>
  <si>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</si>
  <si>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</si>
  <si>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</si>
  <si>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</si>
  <si>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</si>
  <si>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</si>
  <si>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</si>
  <si>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</si>
  <si>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</si>
  <si>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</si>
  <si>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</si>
  <si>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</si>
  <si>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</si>
  <si>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</si>
  <si>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</si>
  <si>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</si>
  <si>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</si>
  <si>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</si>
  <si>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</si>
  <si>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</si>
  <si>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</si>
  <si>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</si>
  <si>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</si>
  <si>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</si>
  <si>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</si>
  <si>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</si>
  <si>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</si>
  <si>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</si>
  <si>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</si>
  <si>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</si>
  <si>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</si>
  <si>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</si>
  <si>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</si>
  <si>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</si>
  <si>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</si>
  <si>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</si>
  <si>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</si>
  <si>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</si>
  <si>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</si>
  <si>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</si>
  <si>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</si>
  <si>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</si>
  <si>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</si>
  <si>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</si>
  <si>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</si>
  <si>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</si>
  <si>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</si>
  <si>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</si>
  <si>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</si>
  <si>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</si>
  <si>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</si>
  <si>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</si>
  <si>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</si>
  <si>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</si>
  <si>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</si>
  <si>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</si>
  <si>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</si>
  <si>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</si>
  <si>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</si>
  <si>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</si>
  <si>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</si>
  <si>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</si>
  <si>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</si>
  <si>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</si>
  <si>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</si>
  <si>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</si>
  <si>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</si>
  <si>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</si>
  <si>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</si>
  <si>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</si>
  <si>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</si>
  <si>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</si>
  <si>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</si>
  <si>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</si>
  <si>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</si>
  <si>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</si>
  <si>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</si>
  <si>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</si>
  <si>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</si>
  <si>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</si>
  <si>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</si>
  <si>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</si>
  <si>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</si>
  <si>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</si>
  <si>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</si>
  <si>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</si>
  <si>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</si>
  <si>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</si>
  <si>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</si>
  <si>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</si>
  <si>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</si>
  <si>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</si>
  <si>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</si>
  <si>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</si>
  <si>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</si>
  <si>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</si>
  <si>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</si>
  <si>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</si>
  <si>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</si>
  <si>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</si>
  <si>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</si>
  <si>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</si>
  <si>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</si>
  <si>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</si>
  <si>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</si>
  <si>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</si>
  <si>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</si>
  <si>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</si>
  <si>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</si>
  <si>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</si>
  <si>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</si>
  <si>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</si>
  <si>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</si>
  <si>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</si>
  <si>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</si>
  <si>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</si>
  <si>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</si>
  <si>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</si>
  <si>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</si>
  <si>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</si>
  <si>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</si>
  <si>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</si>
  <si>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</si>
  <si>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</si>
  <si>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</si>
  <si>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</si>
  <si>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</si>
  <si>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</si>
  <si>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</si>
  <si>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</si>
  <si>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</si>
  <si>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</si>
  <si>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</si>
  <si>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</si>
  <si>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</si>
  <si>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</si>
  <si>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</si>
  <si>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</si>
  <si>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</si>
  <si>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</si>
  <si>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</si>
  <si>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</si>
  <si>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</si>
  <si>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</si>
  <si>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</si>
  <si>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</si>
  <si>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</si>
  <si>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</si>
  <si>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</si>
  <si>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</si>
  <si>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</si>
  <si>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</si>
  <si>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</si>
  <si>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</si>
  <si>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</si>
  <si>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</si>
  <si>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</si>
  <si>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</si>
  <si>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</si>
  <si>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</si>
  <si>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</si>
  <si>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</si>
  <si>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</si>
  <si>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</si>
  <si>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</si>
  <si>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</si>
  <si>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</si>
  <si>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</si>
  <si>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</si>
  <si>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</si>
  <si>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</si>
  <si>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</si>
  <si>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</si>
  <si>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</si>
  <si>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</si>
  <si>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</si>
  <si>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</si>
  <si>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</si>
  <si>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</si>
  <si>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</si>
  <si>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</si>
  <si>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</si>
  <si>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</si>
  <si>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</si>
  <si>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</si>
  <si>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</si>
  <si>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</si>
  <si>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</si>
  <si>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</si>
  <si>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</si>
  <si>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</si>
  <si>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</si>
  <si>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</si>
  <si>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</si>
  <si>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</si>
  <si>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</si>
  <si>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</si>
  <si>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</si>
  <si>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</si>
  <si>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</si>
  <si>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</si>
  <si>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</si>
  <si>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</si>
  <si>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</si>
  <si>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</si>
  <si>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</si>
  <si>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</si>
  <si>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</si>
  <si>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</si>
  <si>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</si>
  <si>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</si>
  <si>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</si>
  <si>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</si>
  <si>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</si>
  <si>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</si>
  <si>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</si>
  <si>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</si>
  <si>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</si>
  <si>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</si>
  <si>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</si>
  <si>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</si>
  <si>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</si>
  <si>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</si>
  <si>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</si>
  <si>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</si>
  <si>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</si>
  <si>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</si>
  <si>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</si>
  <si>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</si>
  <si>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</si>
  <si>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</si>
  <si>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</si>
  <si>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</si>
  <si>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</si>
  <si>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</si>
  <si>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</si>
  <si>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</si>
  <si>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</si>
  <si>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</si>
  <si>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</si>
  <si>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</si>
  <si>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</si>
  <si>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</si>
  <si>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</si>
  <si>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</si>
  <si>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</si>
  <si>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</si>
  <si>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</si>
  <si>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</si>
  <si>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</si>
  <si>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</si>
  <si>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</si>
  <si>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</si>
  <si>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</si>
  <si>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</si>
  <si>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</si>
  <si>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</si>
  <si>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</si>
  <si>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</si>
  <si>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</si>
  <si>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</si>
  <si>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</si>
  <si>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</si>
  <si>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</si>
  <si>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</si>
  <si>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</si>
  <si>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</si>
  <si>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</si>
  <si>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</si>
  <si>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</si>
  <si>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</si>
  <si>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</si>
  <si>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</si>
  <si>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</si>
  <si>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</si>
  <si>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</si>
  <si>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</si>
  <si>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</si>
  <si>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</si>
  <si>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</si>
  <si>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</si>
  <si>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</si>
  <si>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</si>
  <si>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</si>
  <si>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</si>
  <si>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</si>
  <si>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</si>
  <si>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</si>
  <si>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</si>
  <si>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</si>
  <si>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</si>
  <si>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</si>
  <si>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</si>
  <si>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</si>
  <si>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</si>
  <si>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</si>
  <si>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</si>
  <si>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</si>
  <si>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</si>
  <si>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</si>
  <si>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</si>
  <si>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</si>
  <si>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</si>
  <si>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</si>
  <si>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</si>
  <si>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</si>
  <si>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</si>
  <si>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</si>
  <si>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Descarga de pedra</t>
  </si>
  <si>
    <t>Equipe em deslocamento para TCS, MC1 8:30 autorizado 09:19, em deslocamento para intervalo, em intervalo 10:47</t>
  </si>
  <si>
    <t>MC1 08:32, autorizado 08:53, em deslocamento para intervalo, em intervalo 09:30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</si>
  <si>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</si>
  <si>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</si>
  <si>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</si>
  <si>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</si>
  <si>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</si>
  <si>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</si>
  <si>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</si>
  <si>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</si>
  <si>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</si>
  <si>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</si>
  <si>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</si>
  <si>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</si>
  <si>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</si>
  <si>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</si>
  <si>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</si>
  <si>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</si>
  <si>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Recolha de dormentes</t>
  </si>
  <si>
    <t xml:space="preserve">TVI </t>
  </si>
  <si>
    <t>PSGPSO</t>
  </si>
  <si>
    <t xml:space="preserve">Esmerilhadora </t>
  </si>
  <si>
    <t>PAM-PQI</t>
  </si>
  <si>
    <t>PAMPQI</t>
  </si>
  <si>
    <t>Inspeção RIV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</si>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</sst>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G168" activePane="topRight" state="frozen"/>
      <selection pane="topRight" activeCell="K184" sqref="K18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/>
      <c r="BN167" s="12"/>
      <c r="BO167" s="130"/>
      <c r="BP167" s="14"/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/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/>
      <c r="AT170" s="32"/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1</v>
      </c>
      <c r="BI170" s="14"/>
      <c r="BJ170" s="247" t="s">
        <v>1612</v>
      </c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238" t="str">
        <f t="shared" ref="BT170:BT234" si="22">IF(BN170="","",SUBSTITUTE(BM170," ","")&amp;SUBSTITUTE(BN170," ",""))</f>
        <v/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245</v>
      </c>
      <c r="L172" s="71">
        <v>239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1613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>
        <f>IF(BS_CONTROLE[[#This Row],[SB]]=0, "-", BS_CONTROLE[[#This Row],[SB]])</f>
        <v>239251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245</v>
      </c>
      <c r="AQ172" s="173">
        <f>IF(BS_CONTROLE[[#This Row],[KM - Fim]]=0, "-", BS_CONTROLE[[#This Row],[KM - Fim]])</f>
        <v>239</v>
      </c>
      <c r="AR172" s="32">
        <v>0.34375</v>
      </c>
      <c r="AS172" s="32">
        <v>0.44930555555555557</v>
      </c>
      <c r="AT172" s="32"/>
      <c r="AU172" s="32"/>
      <c r="AV172" s="32"/>
      <c r="AW172" s="32"/>
      <c r="AX172" s="32"/>
      <c r="AY172" s="180">
        <f>IF(D172="","*",IFERROR(IF(ISODD(COUNT(AS172:AX174)),"ERRO",SUM((AT172-AS172),(AV172-AU172),(AX172-AW172))),"ERRO"))</f>
        <v>-0.44930555555555557</v>
      </c>
      <c r="AZ172" s="11"/>
      <c r="BA172" s="60"/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1</v>
      </c>
      <c r="BI172" s="14"/>
      <c r="BJ172" s="247" t="s">
        <v>1614</v>
      </c>
      <c r="BK172" s="14"/>
      <c r="BL172" s="13"/>
      <c r="BM172" s="12"/>
      <c r="BN172" s="12"/>
      <c r="BO172" s="130"/>
      <c r="BP172" s="14"/>
      <c r="BQ172" s="10" t="str">
        <f t="shared" si="24"/>
        <v>Produção e Intervalo</v>
      </c>
      <c r="BR172" s="15">
        <f t="shared" si="25"/>
        <v>-2.6958333333333337</v>
      </c>
      <c r="BS172" s="15">
        <f t="shared" si="26"/>
        <v>0</v>
      </c>
      <c r="BT172" s="238" t="str">
        <f t="shared" si="22"/>
        <v/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/>
      <c r="AU173" s="32"/>
      <c r="AV173" s="32"/>
      <c r="AW173" s="32"/>
      <c r="AX173" s="32"/>
      <c r="AY173" s="180" t="str">
        <f>IF(D173="","*",IFERROR(IF(ISODD(COUNT(AS173:AX176)),"ERRO",SUM((AT173-AS173),(AV173-AU173),(AX173-AW173))),"ERRO"))</f>
        <v>ERRO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1</v>
      </c>
      <c r="BI173" s="14"/>
      <c r="BJ173" s="247" t="s">
        <v>1615</v>
      </c>
      <c r="BK173" s="14"/>
      <c r="BL173" s="13"/>
      <c r="BM173" s="12"/>
      <c r="BN173" s="12"/>
      <c r="BO173" s="130"/>
      <c r="BP173" s="14"/>
      <c r="BQ173" s="10" t="e">
        <f t="shared" si="24"/>
        <v>#VALUE!</v>
      </c>
      <c r="BR173" s="15" t="e">
        <f t="shared" si="25"/>
        <v>#VALUE!</v>
      </c>
      <c r="BS173" s="15">
        <f t="shared" si="26"/>
        <v>0</v>
      </c>
      <c r="BT173" s="238" t="str">
        <f t="shared" si="22"/>
        <v/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>IF(D174="","*",IFERROR(IF(ISODD(COUNT(AS174:AX177)),"ERRO",SUM((AT174-AS174),(AV174-AU174),(AX174-AW174))),"ERRO"))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1616</v>
      </c>
      <c r="BK174" s="247" t="s">
        <v>1616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23.25" hidden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1617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>IF(D175="","*",IFERROR(IF(ISODD(COUNT(AS175:AX177)),"ERRO",SUM((AT175-AS175),(AV175-AU175),(AX175-AW175))),"ERRO"))</f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1618</v>
      </c>
      <c r="BK175" s="246" t="s">
        <v>1618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>IF(D176="","*",IFERROR(IF(ISODD(COUNT(AS176:AX178)),"ERRO",SUM((AT176-AS176),(AV176-AU176),(AX176-AW176))),"ERRO"))</f>
        <v>4.1666666666666685E-2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1619</v>
      </c>
      <c r="BK176" s="247" t="s">
        <v>1619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Produção</v>
      </c>
      <c r="BR176" s="15">
        <f t="shared" si="25"/>
        <v>1.0000000000000004</v>
      </c>
      <c r="BS176" s="15">
        <f t="shared" si="26"/>
        <v>0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1620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1621</v>
      </c>
      <c r="BK178" s="14" t="s">
        <v>1622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1623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1624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1625</v>
      </c>
      <c r="W179" s="134" t="s">
        <v>1626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1627</v>
      </c>
      <c r="BK179" s="247" t="s">
        <v>1627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1628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1629</v>
      </c>
      <c r="W180" s="134" t="s">
        <v>1630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1631</v>
      </c>
      <c r="BK180" s="247" t="s">
        <v>1631</v>
      </c>
      <c r="BL180" s="13"/>
      <c r="BM180" s="12"/>
      <c r="BN180" s="12"/>
      <c r="BO180" s="130"/>
      <c r="BP180" s="14"/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238" t="str">
        <f t="shared" si="22"/>
        <v/>
      </c>
    </row>
    <row r="182" spans="1:72" hidden="1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633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 hidden="1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661.84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TBS-TAL</v>
      </c>
      <c r="AN183" s="171" t="str">
        <f>IF(BS_CONTROLE[[#This Row],[SB]]=0, "-", BS_CONTROLE[[#This Row],[SB]])</f>
        <v>TBSPAT1</v>
      </c>
      <c r="AO183" s="172">
        <f>IF(BS_CONTROLE[[#This Row],[SUB]]=0, "-", BS_CONTROLE[[#This Row],[SUB]])</f>
        <v>98</v>
      </c>
      <c r="AP183" s="173">
        <f>IF(BS_CONTROLE[[#This Row],[KM - Inicio]]=0, "-", BS_CONTROLE[[#This Row],[KM - Inicio]])</f>
        <v>661.84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 hidden="1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472.2</v>
      </c>
      <c r="L184" s="71">
        <v>465.8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20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/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472.2</v>
      </c>
      <c r="AQ184" s="173">
        <f>IF(BS_CONTROLE[[#This Row],[KM - Fim]]=0, "-", BS_CONTROLE[[#This Row],[KM - Fim]])</f>
        <v>465.8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 hidden="1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8.3333333333333329E-2</v>
      </c>
      <c r="Q185" s="71">
        <v>2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1000</v>
      </c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 hidden="1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/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 hidden="1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148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243</v>
      </c>
      <c r="L188" s="71">
        <v>244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8" s="134">
        <v>0.35416666666666669</v>
      </c>
      <c r="P188" s="134">
        <v>8.3333333333333329E-2</v>
      </c>
      <c r="Q188" s="71">
        <v>500</v>
      </c>
      <c r="R188" s="9" t="str">
        <f>IFERROR(_xlfn.XLOOKUP(F188, BS_ATIVIDADE[ATIVIDADE],BS_ATIVIDADE[UNIDADE] ), "*")</f>
        <v>Nº DE DORMENTES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1632</v>
      </c>
      <c r="X188" s="151" t="s">
        <v>1005</v>
      </c>
      <c r="Y188" s="129"/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RECOLHIMENTO DE DORMENTE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>
        <f>IF(BS_CONTROLE[[#This Row],[SB]]=0, "-", BS_CONTROLE[[#This Row],[SB]])</f>
        <v>239251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243</v>
      </c>
      <c r="AQ188" s="173">
        <f>IF(BS_CONTROLE[[#This Row],[KM - Fim]]=0, "-", BS_CONTROLE[[#This Row],[KM - Fim]])</f>
        <v>244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Nº DE DORMENTES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 hidden="1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457</v>
      </c>
      <c r="I189" s="134" t="s">
        <v>1633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0.16666666666666666</v>
      </c>
      <c r="Q189" s="71">
        <v>4000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/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TVI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 hidden="1">
      <c r="A190" s="44" t="str">
        <f t="shared" si="23"/>
        <v>MARCOS (TF-520)46071</v>
      </c>
      <c r="B190" s="132">
        <v>46071</v>
      </c>
      <c r="C190" s="7">
        <f>IF(BS_CONTROLE[[#This Row],[DATA]]="","",WEEKNUM(BS_CONTROLE[[#This Row],[DATA]]))</f>
        <v>8</v>
      </c>
      <c r="D190" s="45" t="s">
        <v>334</v>
      </c>
      <c r="E190" s="181">
        <v>213</v>
      </c>
      <c r="F190" s="133" t="s">
        <v>193</v>
      </c>
      <c r="G190" s="8" t="str">
        <f>IF(D190="","*",VLOOKUP(F190,BS_ATIVIDADE[#All],3,FALSE))</f>
        <v>SOLDA</v>
      </c>
      <c r="H190" s="134" t="s">
        <v>400</v>
      </c>
      <c r="I190" s="134" t="s">
        <v>11</v>
      </c>
      <c r="J190" s="150">
        <v>74</v>
      </c>
      <c r="K190" s="150">
        <v>97.62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0" s="134">
        <v>0.375</v>
      </c>
      <c r="P190" s="134">
        <v>8.3333333333333329E-2</v>
      </c>
      <c r="Q190" s="71">
        <v>2</v>
      </c>
      <c r="R190" s="9" t="str">
        <f>IFERROR(_xlfn.XLOOKUP(F190, BS_ATIVIDADE[ATIVIDADE],BS_ATIVIDADE[UNIDADE] ), "*")</f>
        <v>Nº DE SOLDA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1328</v>
      </c>
      <c r="W190" s="134" t="s">
        <v>1318</v>
      </c>
      <c r="X190" s="151" t="s">
        <v>1005</v>
      </c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PDM - SOLDA</v>
      </c>
      <c r="AJ190" s="8" t="str">
        <f>IF(D190="","*",VLOOKUP(AI190,BS_ATIVIDADE[#Data],3,FALSE))</f>
        <v>SOLDA</v>
      </c>
      <c r="AK190" s="171" t="str">
        <f>IF(BS_CONTROLE[[#This Row],[Local - Partida]]=0, "-", BS_CONTROLE[[#This Row],[Local - Partida]])</f>
        <v>K52TQI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TSP-TIN</v>
      </c>
      <c r="AN190" s="171" t="str">
        <f>IF(BS_CONTROLE[[#This Row],[SB]]=0, "-", BS_CONTROLE[[#This Row],[SB]])</f>
        <v>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97.62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Marcos Euzebio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 hidden="1">
      <c r="A191" s="44" t="str">
        <f t="shared" si="23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238" t="str">
        <f t="shared" si="22"/>
        <v/>
      </c>
    </row>
    <row r="192" spans="1:72" hidden="1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1624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2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1625</v>
      </c>
      <c r="W192" s="134" t="s">
        <v>1626</v>
      </c>
      <c r="X192" s="151" t="s">
        <v>1005</v>
      </c>
      <c r="Y192" s="129"/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 hidden="1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1634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1635</v>
      </c>
      <c r="X194" s="151" t="s">
        <v>1005</v>
      </c>
      <c r="Y194" s="129"/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 hidden="1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1636</v>
      </c>
      <c r="N195" s="148" t="s">
        <v>1637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1638</v>
      </c>
      <c r="X195" s="151" t="s">
        <v>1005</v>
      </c>
      <c r="Y195" s="129"/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7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8">IF(AND(BR235&lt;1,BS235&lt;1),"Produção e Intervalo",IF(BR235&lt;1,"Intervalo",IF(BS235&lt;1,"Produção","Aderente")))</f>
        <v>Aderente</v>
      </c>
      <c r="BR235" s="15" t="str">
        <f t="shared" ref="BR235:BR298" si="29">IF(OR(B235="",F235=""),"*",AY235/P235)</f>
        <v>*</v>
      </c>
      <c r="BS235" s="15" t="str">
        <f t="shared" ref="BS235:BS298" si="30">IF(OR(B235="",F235=""),"*",BA235/Q235)</f>
        <v>*</v>
      </c>
      <c r="BT235" s="238" t="str">
        <f t="shared" ref="BT235:BT298" si="31">IF(BN235="","",SUBSTITUTE(BM235," ","")&amp;SUBSTITUTE(BN235," ",""))</f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8" t="str">
        <f t="shared" si="31"/>
        <v/>
      </c>
    </row>
    <row r="237" spans="1:72" hidden="1">
      <c r="A237" s="44" t="str">
        <f t="shared" si="27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8"/>
        <v>Aderente</v>
      </c>
      <c r="BR237" s="15" t="str">
        <f t="shared" si="29"/>
        <v>*</v>
      </c>
      <c r="BS237" s="15" t="str">
        <f t="shared" si="30"/>
        <v>*</v>
      </c>
      <c r="BT237" s="238" t="str">
        <f t="shared" si="31"/>
        <v/>
      </c>
    </row>
    <row r="238" spans="1:72" hidden="1">
      <c r="A238" s="44" t="str">
        <f t="shared" si="27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8"/>
        <v>Aderente</v>
      </c>
      <c r="BR238" s="15" t="str">
        <f t="shared" si="29"/>
        <v>*</v>
      </c>
      <c r="BS238" s="15" t="str">
        <f t="shared" si="30"/>
        <v>*</v>
      </c>
      <c r="BT238" s="238" t="str">
        <f t="shared" si="31"/>
        <v/>
      </c>
    </row>
    <row r="239" spans="1:72" hidden="1">
      <c r="A239" s="44" t="str">
        <f t="shared" si="27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8"/>
        <v>Aderente</v>
      </c>
      <c r="BR239" s="15" t="str">
        <f t="shared" si="29"/>
        <v>*</v>
      </c>
      <c r="BS239" s="15" t="str">
        <f t="shared" si="30"/>
        <v>*</v>
      </c>
      <c r="BT239" s="238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8" t="str">
        <f t="shared" si="31"/>
        <v/>
      </c>
    </row>
    <row r="241" spans="1:72" hidden="1">
      <c r="A241" s="44" t="str">
        <f t="shared" si="27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8"/>
        <v>Aderente</v>
      </c>
      <c r="BR241" s="15" t="str">
        <f t="shared" si="29"/>
        <v>*</v>
      </c>
      <c r="BS241" s="15" t="str">
        <f t="shared" si="30"/>
        <v>*</v>
      </c>
      <c r="BT241" s="238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8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8" t="str">
        <f t="shared" si="31"/>
        <v/>
      </c>
    </row>
    <row r="244" spans="1:72" hidden="1">
      <c r="A244" s="44" t="str">
        <f t="shared" si="27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8"/>
        <v>Aderente</v>
      </c>
      <c r="BR244" s="15" t="str">
        <f t="shared" si="29"/>
        <v>*</v>
      </c>
      <c r="BS244" s="15" t="str">
        <f t="shared" si="30"/>
        <v>*</v>
      </c>
      <c r="BT244" s="238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8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8" t="str">
        <f t="shared" si="31"/>
        <v/>
      </c>
    </row>
    <row r="247" spans="1:72" hidden="1">
      <c r="A247" s="44" t="str">
        <f t="shared" si="27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8"/>
        <v>Aderente</v>
      </c>
      <c r="BR247" s="15" t="str">
        <f t="shared" si="29"/>
        <v>*</v>
      </c>
      <c r="BS247" s="15" t="str">
        <f t="shared" si="30"/>
        <v>*</v>
      </c>
      <c r="BT247" s="238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8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8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8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8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8" t="str">
        <f t="shared" si="31"/>
        <v/>
      </c>
    </row>
    <row r="253" spans="1:72" hidden="1">
      <c r="A253" s="44" t="str">
        <f t="shared" si="27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Aderente</v>
      </c>
      <c r="BR253" s="15" t="str">
        <f t="shared" si="29"/>
        <v>*</v>
      </c>
      <c r="BS253" s="15" t="str">
        <f t="shared" si="30"/>
        <v>*</v>
      </c>
      <c r="BT253" s="238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8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8" t="str">
        <f t="shared" si="31"/>
        <v/>
      </c>
    </row>
    <row r="256" spans="1:72" hidden="1">
      <c r="A256" s="44" t="str">
        <f t="shared" si="27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Aderente</v>
      </c>
      <c r="BR256" s="15" t="str">
        <f t="shared" si="29"/>
        <v>*</v>
      </c>
      <c r="BS256" s="15" t="str">
        <f t="shared" si="30"/>
        <v>*</v>
      </c>
      <c r="BT256" s="238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8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8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8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8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8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8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8" t="str">
        <f t="shared" si="31"/>
        <v/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8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8" t="str">
        <f t="shared" si="31"/>
        <v/>
      </c>
    </row>
    <row r="266" spans="1:72" hidden="1">
      <c r="A266" s="44" t="str">
        <f t="shared" si="27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Aderente</v>
      </c>
      <c r="BR266" s="15" t="str">
        <f t="shared" si="29"/>
        <v>*</v>
      </c>
      <c r="BS266" s="15" t="str">
        <f t="shared" si="30"/>
        <v>*</v>
      </c>
      <c r="BT266" s="238" t="str">
        <f t="shared" si="31"/>
        <v/>
      </c>
    </row>
    <row r="267" spans="1:72" hidden="1">
      <c r="A267" s="44" t="str">
        <f t="shared" si="27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Aderente</v>
      </c>
      <c r="BR267" s="15" t="str">
        <f t="shared" si="29"/>
        <v>*</v>
      </c>
      <c r="BS267" s="15" t="str">
        <f t="shared" si="30"/>
        <v>*</v>
      </c>
      <c r="BT267" s="238" t="str">
        <f t="shared" si="31"/>
        <v/>
      </c>
    </row>
    <row r="268" spans="1:72" hidden="1">
      <c r="A268" s="44" t="str">
        <f t="shared" si="27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Aderente</v>
      </c>
      <c r="BR268" s="15" t="str">
        <f t="shared" si="29"/>
        <v>*</v>
      </c>
      <c r="BS268" s="15" t="str">
        <f t="shared" si="30"/>
        <v>*</v>
      </c>
      <c r="BT268" s="238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8" t="str">
        <f t="shared" si="31"/>
        <v/>
      </c>
    </row>
    <row r="270" spans="1:72" hidden="1">
      <c r="A270" s="44" t="str">
        <f t="shared" si="27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Aderente</v>
      </c>
      <c r="BR270" s="15" t="str">
        <f t="shared" si="29"/>
        <v>*</v>
      </c>
      <c r="BS270" s="15" t="str">
        <f t="shared" si="30"/>
        <v>*</v>
      </c>
      <c r="BT270" s="238" t="str">
        <f t="shared" si="31"/>
        <v/>
      </c>
    </row>
    <row r="271" spans="1:72" hidden="1">
      <c r="A271" s="44" t="str">
        <f t="shared" si="27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Aderente</v>
      </c>
      <c r="BR271" s="15" t="str">
        <f t="shared" si="29"/>
        <v>*</v>
      </c>
      <c r="BS271" s="15" t="str">
        <f t="shared" si="30"/>
        <v>*</v>
      </c>
      <c r="BT271" s="238" t="str">
        <f t="shared" si="31"/>
        <v/>
      </c>
    </row>
    <row r="272" spans="1:72" hidden="1">
      <c r="A272" s="44" t="str">
        <f t="shared" si="27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Aderente</v>
      </c>
      <c r="BR272" s="15" t="str">
        <f t="shared" si="29"/>
        <v>*</v>
      </c>
      <c r="BS272" s="15" t="str">
        <f t="shared" si="30"/>
        <v>*</v>
      </c>
      <c r="BT272" s="238" t="str">
        <f t="shared" si="31"/>
        <v/>
      </c>
    </row>
    <row r="273" spans="1:72" hidden="1">
      <c r="A273" s="44" t="str">
        <f t="shared" si="27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Aderente</v>
      </c>
      <c r="BR273" s="15" t="str">
        <f t="shared" si="29"/>
        <v>*</v>
      </c>
      <c r="BS273" s="15" t="str">
        <f t="shared" si="30"/>
        <v>*</v>
      </c>
      <c r="BT273" s="238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8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8" t="str">
        <f t="shared" si="31"/>
        <v/>
      </c>
    </row>
    <row r="276" spans="1:72" hidden="1">
      <c r="A276" s="44" t="str">
        <f t="shared" si="27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Aderente</v>
      </c>
      <c r="BR276" s="15" t="str">
        <f t="shared" si="29"/>
        <v>*</v>
      </c>
      <c r="BS276" s="15" t="str">
        <f t="shared" si="30"/>
        <v>*</v>
      </c>
      <c r="BT276" s="238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8" t="str">
        <f t="shared" si="31"/>
        <v/>
      </c>
    </row>
    <row r="278" spans="1:72" hidden="1">
      <c r="A278" s="44" t="str">
        <f t="shared" si="27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Aderente</v>
      </c>
      <c r="BR278" s="15" t="str">
        <f t="shared" si="29"/>
        <v>*</v>
      </c>
      <c r="BS278" s="15" t="str">
        <f t="shared" si="30"/>
        <v>*</v>
      </c>
      <c r="BT278" s="238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8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8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8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8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8" t="str">
        <f t="shared" si="31"/>
        <v/>
      </c>
    </row>
    <row r="284" spans="1:72" hidden="1">
      <c r="A284" s="44" t="str">
        <f t="shared" si="27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8"/>
        <v>Aderente</v>
      </c>
      <c r="BR284" s="15" t="str">
        <f t="shared" si="29"/>
        <v>*</v>
      </c>
      <c r="BS284" s="15" t="str">
        <f t="shared" si="30"/>
        <v>*</v>
      </c>
      <c r="BT284" s="238" t="str">
        <f t="shared" si="31"/>
        <v/>
      </c>
    </row>
    <row r="285" spans="1:72" hidden="1">
      <c r="A285" s="44" t="str">
        <f t="shared" si="27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8"/>
        <v>Aderente</v>
      </c>
      <c r="BR285" s="15" t="str">
        <f t="shared" si="29"/>
        <v>*</v>
      </c>
      <c r="BS285" s="15" t="str">
        <f t="shared" si="30"/>
        <v>*</v>
      </c>
      <c r="BT285" s="238" t="str">
        <f t="shared" si="31"/>
        <v/>
      </c>
    </row>
    <row r="286" spans="1:72" hidden="1">
      <c r="A286" s="44" t="str">
        <f t="shared" si="27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8"/>
        <v>Aderente</v>
      </c>
      <c r="BR286" s="15" t="str">
        <f t="shared" si="29"/>
        <v>*</v>
      </c>
      <c r="BS286" s="15" t="str">
        <f t="shared" si="30"/>
        <v>*</v>
      </c>
      <c r="BT286" s="238" t="str">
        <f t="shared" si="31"/>
        <v/>
      </c>
    </row>
    <row r="287" spans="1:72" hidden="1">
      <c r="A287" s="44" t="str">
        <f t="shared" si="27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8"/>
        <v>Aderente</v>
      </c>
      <c r="BR287" s="15" t="str">
        <f t="shared" si="29"/>
        <v>*</v>
      </c>
      <c r="BS287" s="15" t="str">
        <f t="shared" si="30"/>
        <v>*</v>
      </c>
      <c r="BT287" s="238" t="str">
        <f t="shared" si="31"/>
        <v/>
      </c>
    </row>
    <row r="288" spans="1:72" hidden="1">
      <c r="A288" s="44" t="str">
        <f t="shared" si="27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8"/>
        <v>Aderente</v>
      </c>
      <c r="BR288" s="15" t="str">
        <f t="shared" si="29"/>
        <v>*</v>
      </c>
      <c r="BS288" s="15" t="str">
        <f t="shared" si="30"/>
        <v>*</v>
      </c>
      <c r="BT288" s="238" t="str">
        <f t="shared" si="31"/>
        <v/>
      </c>
    </row>
    <row r="289" spans="1:72" hidden="1">
      <c r="A289" s="44" t="str">
        <f t="shared" si="27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8"/>
        <v>Aderente</v>
      </c>
      <c r="BR289" s="15" t="str">
        <f t="shared" si="29"/>
        <v>*</v>
      </c>
      <c r="BS289" s="15" t="str">
        <f t="shared" si="30"/>
        <v>*</v>
      </c>
      <c r="BT289" s="238" t="str">
        <f t="shared" si="31"/>
        <v/>
      </c>
    </row>
    <row r="290" spans="1:72" hidden="1">
      <c r="A290" s="44" t="str">
        <f t="shared" si="27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8"/>
        <v>Aderente</v>
      </c>
      <c r="BR290" s="15" t="str">
        <f t="shared" si="29"/>
        <v>*</v>
      </c>
      <c r="BS290" s="15" t="str">
        <f t="shared" si="30"/>
        <v>*</v>
      </c>
      <c r="BT290" s="238" t="str">
        <f t="shared" si="31"/>
        <v/>
      </c>
    </row>
    <row r="291" spans="1:72" hidden="1">
      <c r="A291" s="44" t="str">
        <f t="shared" si="27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8"/>
        <v>Aderente</v>
      </c>
      <c r="BR291" s="15" t="str">
        <f t="shared" si="29"/>
        <v>*</v>
      </c>
      <c r="BS291" s="15" t="str">
        <f t="shared" si="30"/>
        <v>*</v>
      </c>
      <c r="BT291" s="238" t="str">
        <f t="shared" si="31"/>
        <v/>
      </c>
    </row>
    <row r="292" spans="1:72" hidden="1">
      <c r="A292" s="44" t="str">
        <f t="shared" si="27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8"/>
        <v>Aderente</v>
      </c>
      <c r="BR292" s="15" t="str">
        <f t="shared" si="29"/>
        <v>*</v>
      </c>
      <c r="BS292" s="15" t="str">
        <f t="shared" si="30"/>
        <v>*</v>
      </c>
      <c r="BT292" s="238" t="str">
        <f t="shared" si="31"/>
        <v/>
      </c>
    </row>
    <row r="293" spans="1:72" hidden="1">
      <c r="A293" s="44" t="str">
        <f t="shared" si="27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8"/>
        <v>Aderente</v>
      </c>
      <c r="BR293" s="15" t="str">
        <f t="shared" si="29"/>
        <v>*</v>
      </c>
      <c r="BS293" s="15" t="str">
        <f t="shared" si="30"/>
        <v>*</v>
      </c>
      <c r="BT293" s="238" t="str">
        <f t="shared" si="31"/>
        <v/>
      </c>
    </row>
    <row r="294" spans="1:72" hidden="1">
      <c r="A294" s="44" t="str">
        <f t="shared" si="27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8"/>
        <v>Aderente</v>
      </c>
      <c r="BR294" s="15" t="str">
        <f t="shared" si="29"/>
        <v>*</v>
      </c>
      <c r="BS294" s="15" t="str">
        <f t="shared" si="30"/>
        <v>*</v>
      </c>
      <c r="BT294" s="238" t="str">
        <f t="shared" si="31"/>
        <v/>
      </c>
    </row>
    <row r="295" spans="1:72" hidden="1">
      <c r="A295" s="44" t="str">
        <f t="shared" si="27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8"/>
        <v>Aderente</v>
      </c>
      <c r="BR295" s="15" t="str">
        <f t="shared" si="29"/>
        <v>*</v>
      </c>
      <c r="BS295" s="15" t="str">
        <f t="shared" si="30"/>
        <v>*</v>
      </c>
      <c r="BT295" s="238" t="str">
        <f t="shared" si="31"/>
        <v/>
      </c>
    </row>
    <row r="296" spans="1:72" hidden="1">
      <c r="A296" s="44" t="str">
        <f t="shared" si="27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8"/>
        <v>Aderente</v>
      </c>
      <c r="BR296" s="15" t="str">
        <f t="shared" si="29"/>
        <v>*</v>
      </c>
      <c r="BS296" s="15" t="str">
        <f t="shared" si="30"/>
        <v>*</v>
      </c>
      <c r="BT296" s="238" t="str">
        <f t="shared" si="31"/>
        <v/>
      </c>
    </row>
    <row r="297" spans="1:72" hidden="1">
      <c r="A297" s="44" t="str">
        <f t="shared" si="27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8"/>
        <v>Aderente</v>
      </c>
      <c r="BR297" s="15" t="str">
        <f t="shared" si="29"/>
        <v>*</v>
      </c>
      <c r="BS297" s="15" t="str">
        <f t="shared" si="30"/>
        <v>*</v>
      </c>
      <c r="BT297" s="238" t="str">
        <f t="shared" si="31"/>
        <v/>
      </c>
    </row>
    <row r="298" spans="1:72" hidden="1">
      <c r="A298" s="44" t="str">
        <f t="shared" si="27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8"/>
        <v>Aderente</v>
      </c>
      <c r="BR298" s="15" t="str">
        <f t="shared" si="29"/>
        <v>*</v>
      </c>
      <c r="BS298" s="15" t="str">
        <f t="shared" si="30"/>
        <v>*</v>
      </c>
      <c r="BT298" s="238" t="str">
        <f t="shared" si="31"/>
        <v/>
      </c>
    </row>
    <row r="299" spans="1:72" hidden="1">
      <c r="A299" s="44" t="str">
        <f t="shared" ref="A299:A362" si="32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3">IF(AND(BR299&lt;1,BS299&lt;1),"Produção e Intervalo",IF(BR299&lt;1,"Intervalo",IF(BS299&lt;1,"Produção","Aderente")))</f>
        <v>Aderente</v>
      </c>
      <c r="BR299" s="15" t="str">
        <f t="shared" ref="BR299:BR362" si="34">IF(OR(B299="",F299=""),"*",AY299/P299)</f>
        <v>*</v>
      </c>
      <c r="BS299" s="15" t="str">
        <f t="shared" ref="BS299:BS362" si="35">IF(OR(B299="",F299=""),"*",BA299/Q299)</f>
        <v>*</v>
      </c>
      <c r="BT299" s="238" t="str">
        <f t="shared" ref="BT299:BT362" si="36">IF(BN299="","",SUBSTITUTE(BM299," ","")&amp;SUBSTITUTE(BN299," ",""))</f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8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8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8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8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8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8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8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8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8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8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8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8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8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8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8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8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8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8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8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8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8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8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8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8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8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8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8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8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8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8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8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8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8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8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8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8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8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8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8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8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8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8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8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8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8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8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8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8" t="str">
        <f t="shared" si="36"/>
        <v/>
      </c>
    </row>
    <row r="348" spans="1:72" hidden="1">
      <c r="A348" s="44" t="str">
        <f t="shared" si="32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238" t="str">
        <f t="shared" si="36"/>
        <v/>
      </c>
    </row>
    <row r="349" spans="1:72" hidden="1">
      <c r="A349" s="44" t="str">
        <f t="shared" si="32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238" t="str">
        <f t="shared" si="36"/>
        <v/>
      </c>
    </row>
    <row r="350" spans="1:72" hidden="1">
      <c r="A350" s="44" t="str">
        <f t="shared" si="32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238" t="str">
        <f t="shared" si="36"/>
        <v/>
      </c>
    </row>
    <row r="351" spans="1:72" hidden="1">
      <c r="A351" s="44" t="str">
        <f t="shared" si="32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238" t="str">
        <f t="shared" si="36"/>
        <v/>
      </c>
    </row>
    <row r="352" spans="1:72" hidden="1">
      <c r="A352" s="44" t="str">
        <f t="shared" si="32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238" t="str">
        <f t="shared" si="36"/>
        <v/>
      </c>
    </row>
    <row r="353" spans="1:72" hidden="1">
      <c r="A353" s="44" t="str">
        <f t="shared" si="32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238" t="str">
        <f t="shared" si="36"/>
        <v/>
      </c>
    </row>
    <row r="354" spans="1:72" hidden="1">
      <c r="A354" s="44" t="str">
        <f t="shared" si="32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238" t="str">
        <f t="shared" si="36"/>
        <v/>
      </c>
    </row>
    <row r="355" spans="1:72" hidden="1">
      <c r="A355" s="44" t="str">
        <f t="shared" si="32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238" t="str">
        <f t="shared" si="36"/>
        <v/>
      </c>
    </row>
    <row r="356" spans="1:72" hidden="1">
      <c r="A356" s="44" t="str">
        <f t="shared" si="32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238" t="str">
        <f t="shared" si="36"/>
        <v/>
      </c>
    </row>
    <row r="357" spans="1:72" hidden="1">
      <c r="A357" s="44" t="str">
        <f t="shared" si="32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238" t="str">
        <f t="shared" si="36"/>
        <v/>
      </c>
    </row>
    <row r="358" spans="1:72" hidden="1">
      <c r="A358" s="44" t="str">
        <f t="shared" si="32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238" t="str">
        <f t="shared" si="36"/>
        <v/>
      </c>
    </row>
    <row r="359" spans="1:72" hidden="1">
      <c r="A359" s="44" t="str">
        <f t="shared" si="32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238" t="str">
        <f t="shared" si="36"/>
        <v/>
      </c>
    </row>
    <row r="360" spans="1:72" hidden="1">
      <c r="A360" s="44" t="str">
        <f t="shared" si="32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238" t="str">
        <f t="shared" si="36"/>
        <v/>
      </c>
    </row>
    <row r="361" spans="1:72" hidden="1">
      <c r="A361" s="44" t="str">
        <f t="shared" si="32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238" t="str">
        <f t="shared" si="36"/>
        <v/>
      </c>
    </row>
    <row r="362" spans="1:72" hidden="1">
      <c r="A362" s="44" t="str">
        <f t="shared" si="32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238" t="str">
        <f t="shared" si="36"/>
        <v/>
      </c>
    </row>
    <row r="363" spans="1:72" hidden="1">
      <c r="A363" s="44" t="str">
        <f t="shared" ref="A363:A426" si="37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8">IF(AND(BR363&lt;1,BS363&lt;1),"Produção e Intervalo",IF(BR363&lt;1,"Intervalo",IF(BS363&lt;1,"Produção","Aderente")))</f>
        <v>Aderente</v>
      </c>
      <c r="BR363" s="15" t="str">
        <f t="shared" ref="BR363:BR426" si="39">IF(OR(B363="",F363=""),"*",AY363/P363)</f>
        <v>*</v>
      </c>
      <c r="BS363" s="15" t="str">
        <f t="shared" ref="BS363:BS426" si="40">IF(OR(B363="",F363=""),"*",BA363/Q363)</f>
        <v>*</v>
      </c>
      <c r="BT363" s="238" t="str">
        <f t="shared" ref="BT363:BT426" si="41">IF(BN363="","",SUBSTITUTE(BM363," ","")&amp;SUBSTITUTE(BN363," ",""))</f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8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8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8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8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8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8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8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8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8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8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8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8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8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8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8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8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8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8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8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8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8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8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8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8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8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8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8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8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8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8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8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8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8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8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8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8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8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8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8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8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8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8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8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8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8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8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8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8" t="str">
        <f t="shared" si="41"/>
        <v/>
      </c>
    </row>
    <row r="412" spans="1:72" hidden="1">
      <c r="A412" s="44" t="str">
        <f t="shared" si="37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8"/>
        <v>Aderente</v>
      </c>
      <c r="BR412" s="15" t="str">
        <f t="shared" si="39"/>
        <v>*</v>
      </c>
      <c r="BS412" s="15" t="str">
        <f t="shared" si="40"/>
        <v>*</v>
      </c>
      <c r="BT412" s="238" t="str">
        <f t="shared" si="41"/>
        <v/>
      </c>
    </row>
    <row r="413" spans="1:72" hidden="1">
      <c r="A413" s="44" t="str">
        <f t="shared" si="37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8"/>
        <v>Aderente</v>
      </c>
      <c r="BR413" s="15" t="str">
        <f t="shared" si="39"/>
        <v>*</v>
      </c>
      <c r="BS413" s="15" t="str">
        <f t="shared" si="40"/>
        <v>*</v>
      </c>
      <c r="BT413" s="238" t="str">
        <f t="shared" si="41"/>
        <v/>
      </c>
    </row>
    <row r="414" spans="1:72" hidden="1">
      <c r="A414" s="44" t="str">
        <f t="shared" si="37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8"/>
        <v>Aderente</v>
      </c>
      <c r="BR414" s="15" t="str">
        <f t="shared" si="39"/>
        <v>*</v>
      </c>
      <c r="BS414" s="15" t="str">
        <f t="shared" si="40"/>
        <v>*</v>
      </c>
      <c r="BT414" s="238" t="str">
        <f t="shared" si="41"/>
        <v/>
      </c>
    </row>
    <row r="415" spans="1:72" hidden="1">
      <c r="A415" s="44" t="str">
        <f t="shared" si="37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8"/>
        <v>Aderente</v>
      </c>
      <c r="BR415" s="15" t="str">
        <f t="shared" si="39"/>
        <v>*</v>
      </c>
      <c r="BS415" s="15" t="str">
        <f t="shared" si="40"/>
        <v>*</v>
      </c>
      <c r="BT415" s="238" t="str">
        <f t="shared" si="41"/>
        <v/>
      </c>
    </row>
    <row r="416" spans="1:72" hidden="1">
      <c r="A416" s="44" t="str">
        <f t="shared" si="37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8"/>
        <v>Aderente</v>
      </c>
      <c r="BR416" s="15" t="str">
        <f t="shared" si="39"/>
        <v>*</v>
      </c>
      <c r="BS416" s="15" t="str">
        <f t="shared" si="40"/>
        <v>*</v>
      </c>
      <c r="BT416" s="238" t="str">
        <f t="shared" si="41"/>
        <v/>
      </c>
    </row>
    <row r="417" spans="1:72" hidden="1">
      <c r="A417" s="44" t="str">
        <f t="shared" si="37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8"/>
        <v>Aderente</v>
      </c>
      <c r="BR417" s="15" t="str">
        <f t="shared" si="39"/>
        <v>*</v>
      </c>
      <c r="BS417" s="15" t="str">
        <f t="shared" si="40"/>
        <v>*</v>
      </c>
      <c r="BT417" s="238" t="str">
        <f t="shared" si="41"/>
        <v/>
      </c>
    </row>
    <row r="418" spans="1:72" hidden="1">
      <c r="A418" s="44" t="str">
        <f t="shared" si="37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8"/>
        <v>Aderente</v>
      </c>
      <c r="BR418" s="15" t="str">
        <f t="shared" si="39"/>
        <v>*</v>
      </c>
      <c r="BS418" s="15" t="str">
        <f t="shared" si="40"/>
        <v>*</v>
      </c>
      <c r="BT418" s="238" t="str">
        <f t="shared" si="41"/>
        <v/>
      </c>
    </row>
    <row r="419" spans="1:72" hidden="1">
      <c r="A419" s="44" t="str">
        <f t="shared" si="37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8"/>
        <v>Aderente</v>
      </c>
      <c r="BR419" s="15" t="str">
        <f t="shared" si="39"/>
        <v>*</v>
      </c>
      <c r="BS419" s="15" t="str">
        <f t="shared" si="40"/>
        <v>*</v>
      </c>
      <c r="BT419" s="238" t="str">
        <f t="shared" si="41"/>
        <v/>
      </c>
    </row>
    <row r="420" spans="1:72" hidden="1">
      <c r="A420" s="44" t="str">
        <f t="shared" si="37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8"/>
        <v>Aderente</v>
      </c>
      <c r="BR420" s="15" t="str">
        <f t="shared" si="39"/>
        <v>*</v>
      </c>
      <c r="BS420" s="15" t="str">
        <f t="shared" si="40"/>
        <v>*</v>
      </c>
      <c r="BT420" s="238" t="str">
        <f t="shared" si="41"/>
        <v/>
      </c>
    </row>
    <row r="421" spans="1:72" hidden="1">
      <c r="A421" s="44" t="str">
        <f t="shared" si="37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8"/>
        <v>Aderente</v>
      </c>
      <c r="BR421" s="15" t="str">
        <f t="shared" si="39"/>
        <v>*</v>
      </c>
      <c r="BS421" s="15" t="str">
        <f t="shared" si="40"/>
        <v>*</v>
      </c>
      <c r="BT421" s="238" t="str">
        <f t="shared" si="41"/>
        <v/>
      </c>
    </row>
    <row r="422" spans="1:72" hidden="1">
      <c r="A422" s="44" t="str">
        <f t="shared" si="37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8"/>
        <v>Aderente</v>
      </c>
      <c r="BR422" s="15" t="str">
        <f t="shared" si="39"/>
        <v>*</v>
      </c>
      <c r="BS422" s="15" t="str">
        <f t="shared" si="40"/>
        <v>*</v>
      </c>
      <c r="BT422" s="238" t="str">
        <f t="shared" si="41"/>
        <v/>
      </c>
    </row>
    <row r="423" spans="1:72" hidden="1">
      <c r="A423" s="44" t="str">
        <f t="shared" si="37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8"/>
        <v>Aderente</v>
      </c>
      <c r="BR423" s="15" t="str">
        <f t="shared" si="39"/>
        <v>*</v>
      </c>
      <c r="BS423" s="15" t="str">
        <f t="shared" si="40"/>
        <v>*</v>
      </c>
      <c r="BT423" s="238" t="str">
        <f t="shared" si="41"/>
        <v/>
      </c>
    </row>
    <row r="424" spans="1:72" hidden="1">
      <c r="A424" s="44" t="str">
        <f t="shared" si="37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8"/>
        <v>Aderente</v>
      </c>
      <c r="BR424" s="15" t="str">
        <f t="shared" si="39"/>
        <v>*</v>
      </c>
      <c r="BS424" s="15" t="str">
        <f t="shared" si="40"/>
        <v>*</v>
      </c>
      <c r="BT424" s="238" t="str">
        <f t="shared" si="41"/>
        <v/>
      </c>
    </row>
    <row r="425" spans="1:72" hidden="1">
      <c r="A425" s="44" t="str">
        <f t="shared" si="37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8"/>
        <v>Aderente</v>
      </c>
      <c r="BR425" s="15" t="str">
        <f t="shared" si="39"/>
        <v>*</v>
      </c>
      <c r="BS425" s="15" t="str">
        <f t="shared" si="40"/>
        <v>*</v>
      </c>
      <c r="BT425" s="238" t="str">
        <f t="shared" si="41"/>
        <v/>
      </c>
    </row>
    <row r="426" spans="1:72" hidden="1">
      <c r="A426" s="44" t="str">
        <f t="shared" si="37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8"/>
        <v>Aderente</v>
      </c>
      <c r="BR426" s="15" t="str">
        <f t="shared" si="39"/>
        <v>*</v>
      </c>
      <c r="BS426" s="15" t="str">
        <f t="shared" si="40"/>
        <v>*</v>
      </c>
      <c r="BT426" s="238" t="str">
        <f t="shared" si="41"/>
        <v/>
      </c>
    </row>
    <row r="427" spans="1:72" hidden="1">
      <c r="A427" s="44" t="str">
        <f t="shared" ref="A427:A490" si="42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3">IF(AND(BR427&lt;1,BS427&lt;1),"Produção e Intervalo",IF(BR427&lt;1,"Intervalo",IF(BS427&lt;1,"Produção","Aderente")))</f>
        <v>Aderente</v>
      </c>
      <c r="BR427" s="15" t="str">
        <f t="shared" ref="BR427:BR490" si="44">IF(OR(B427="",F427=""),"*",AY427/P427)</f>
        <v>*</v>
      </c>
      <c r="BS427" s="15" t="str">
        <f t="shared" ref="BS427:BS490" si="45">IF(OR(B427="",F427=""),"*",BA427/Q427)</f>
        <v>*</v>
      </c>
      <c r="BT427" s="238" t="str">
        <f t="shared" ref="BT427:BT490" si="46">IF(BN427="","",SUBSTITUTE(BM427," ","")&amp;SUBSTITUTE(BN427," ",""))</f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8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8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8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8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8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8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8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8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8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8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8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8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8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8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8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8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8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8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8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8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8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8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8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8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8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8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8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8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8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8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8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8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8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8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8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8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8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8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8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8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8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8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8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8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8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8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8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8" t="str">
        <f t="shared" si="46"/>
        <v/>
      </c>
    </row>
    <row r="476" spans="1:72" hidden="1">
      <c r="A476" s="44" t="str">
        <f t="shared" si="42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3"/>
        <v>Aderente</v>
      </c>
      <c r="BR476" s="15" t="str">
        <f t="shared" si="44"/>
        <v>*</v>
      </c>
      <c r="BS476" s="15" t="str">
        <f t="shared" si="45"/>
        <v>*</v>
      </c>
      <c r="BT476" s="238" t="str">
        <f t="shared" si="46"/>
        <v/>
      </c>
    </row>
    <row r="477" spans="1:72" hidden="1">
      <c r="A477" s="44" t="str">
        <f t="shared" si="42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3"/>
        <v>Aderente</v>
      </c>
      <c r="BR477" s="15" t="str">
        <f t="shared" si="44"/>
        <v>*</v>
      </c>
      <c r="BS477" s="15" t="str">
        <f t="shared" si="45"/>
        <v>*</v>
      </c>
      <c r="BT477" s="238" t="str">
        <f t="shared" si="46"/>
        <v/>
      </c>
    </row>
    <row r="478" spans="1:72" hidden="1">
      <c r="A478" s="44" t="str">
        <f t="shared" si="42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3"/>
        <v>Aderente</v>
      </c>
      <c r="BR478" s="15" t="str">
        <f t="shared" si="44"/>
        <v>*</v>
      </c>
      <c r="BS478" s="15" t="str">
        <f t="shared" si="45"/>
        <v>*</v>
      </c>
      <c r="BT478" s="238" t="str">
        <f t="shared" si="46"/>
        <v/>
      </c>
    </row>
    <row r="479" spans="1:72" hidden="1">
      <c r="A479" s="44" t="str">
        <f t="shared" si="42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3"/>
        <v>Aderente</v>
      </c>
      <c r="BR479" s="15" t="str">
        <f t="shared" si="44"/>
        <v>*</v>
      </c>
      <c r="BS479" s="15" t="str">
        <f t="shared" si="45"/>
        <v>*</v>
      </c>
      <c r="BT479" s="238" t="str">
        <f t="shared" si="46"/>
        <v/>
      </c>
    </row>
    <row r="480" spans="1:72" hidden="1">
      <c r="A480" s="44" t="str">
        <f t="shared" si="42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3"/>
        <v>Aderente</v>
      </c>
      <c r="BR480" s="15" t="str">
        <f t="shared" si="44"/>
        <v>*</v>
      </c>
      <c r="BS480" s="15" t="str">
        <f t="shared" si="45"/>
        <v>*</v>
      </c>
      <c r="BT480" s="238" t="str">
        <f t="shared" si="46"/>
        <v/>
      </c>
    </row>
    <row r="481" spans="1:72" hidden="1">
      <c r="A481" s="44" t="str">
        <f t="shared" si="42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3"/>
        <v>Aderente</v>
      </c>
      <c r="BR481" s="15" t="str">
        <f t="shared" si="44"/>
        <v>*</v>
      </c>
      <c r="BS481" s="15" t="str">
        <f t="shared" si="45"/>
        <v>*</v>
      </c>
      <c r="BT481" s="238" t="str">
        <f t="shared" si="46"/>
        <v/>
      </c>
    </row>
    <row r="482" spans="1:72" hidden="1">
      <c r="A482" s="44" t="str">
        <f t="shared" si="42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3"/>
        <v>Aderente</v>
      </c>
      <c r="BR482" s="15" t="str">
        <f t="shared" si="44"/>
        <v>*</v>
      </c>
      <c r="BS482" s="15" t="str">
        <f t="shared" si="45"/>
        <v>*</v>
      </c>
      <c r="BT482" s="238" t="str">
        <f t="shared" si="46"/>
        <v/>
      </c>
    </row>
    <row r="483" spans="1:72" hidden="1">
      <c r="A483" s="44" t="str">
        <f t="shared" si="42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3"/>
        <v>Aderente</v>
      </c>
      <c r="BR483" s="15" t="str">
        <f t="shared" si="44"/>
        <v>*</v>
      </c>
      <c r="BS483" s="15" t="str">
        <f t="shared" si="45"/>
        <v>*</v>
      </c>
      <c r="BT483" s="238" t="str">
        <f t="shared" si="46"/>
        <v/>
      </c>
    </row>
    <row r="484" spans="1:72" hidden="1">
      <c r="A484" s="44" t="str">
        <f t="shared" si="42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3"/>
        <v>Aderente</v>
      </c>
      <c r="BR484" s="15" t="str">
        <f t="shared" si="44"/>
        <v>*</v>
      </c>
      <c r="BS484" s="15" t="str">
        <f t="shared" si="45"/>
        <v>*</v>
      </c>
      <c r="BT484" s="238" t="str">
        <f t="shared" si="46"/>
        <v/>
      </c>
    </row>
    <row r="485" spans="1:72" hidden="1">
      <c r="A485" s="44" t="str">
        <f t="shared" si="42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3"/>
        <v>Aderente</v>
      </c>
      <c r="BR485" s="15" t="str">
        <f t="shared" si="44"/>
        <v>*</v>
      </c>
      <c r="BS485" s="15" t="str">
        <f t="shared" si="45"/>
        <v>*</v>
      </c>
      <c r="BT485" s="238" t="str">
        <f t="shared" si="46"/>
        <v/>
      </c>
    </row>
    <row r="486" spans="1:72" hidden="1">
      <c r="A486" s="44" t="str">
        <f t="shared" si="42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3"/>
        <v>Aderente</v>
      </c>
      <c r="BR486" s="15" t="str">
        <f t="shared" si="44"/>
        <v>*</v>
      </c>
      <c r="BS486" s="15" t="str">
        <f t="shared" si="45"/>
        <v>*</v>
      </c>
      <c r="BT486" s="238" t="str">
        <f t="shared" si="46"/>
        <v/>
      </c>
    </row>
    <row r="487" spans="1:72" hidden="1">
      <c r="A487" s="44" t="str">
        <f t="shared" si="42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3"/>
        <v>Aderente</v>
      </c>
      <c r="BR487" s="15" t="str">
        <f t="shared" si="44"/>
        <v>*</v>
      </c>
      <c r="BS487" s="15" t="str">
        <f t="shared" si="45"/>
        <v>*</v>
      </c>
      <c r="BT487" s="238" t="str">
        <f t="shared" si="46"/>
        <v/>
      </c>
    </row>
    <row r="488" spans="1:72" hidden="1">
      <c r="A488" s="44" t="str">
        <f t="shared" si="42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3"/>
        <v>Aderente</v>
      </c>
      <c r="BR488" s="15" t="str">
        <f t="shared" si="44"/>
        <v>*</v>
      </c>
      <c r="BS488" s="15" t="str">
        <f t="shared" si="45"/>
        <v>*</v>
      </c>
      <c r="BT488" s="238" t="str">
        <f t="shared" si="46"/>
        <v/>
      </c>
    </row>
    <row r="489" spans="1:72" hidden="1">
      <c r="A489" s="44" t="str">
        <f t="shared" si="42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3"/>
        <v>Aderente</v>
      </c>
      <c r="BR489" s="15" t="str">
        <f t="shared" si="44"/>
        <v>*</v>
      </c>
      <c r="BS489" s="15" t="str">
        <f t="shared" si="45"/>
        <v>*</v>
      </c>
      <c r="BT489" s="238" t="str">
        <f t="shared" si="46"/>
        <v/>
      </c>
    </row>
    <row r="490" spans="1:72" hidden="1">
      <c r="A490" s="44" t="str">
        <f t="shared" si="42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3"/>
        <v>Aderente</v>
      </c>
      <c r="BR490" s="15" t="str">
        <f t="shared" si="44"/>
        <v>*</v>
      </c>
      <c r="BS490" s="15" t="str">
        <f t="shared" si="45"/>
        <v>*</v>
      </c>
      <c r="BT490" s="238" t="str">
        <f t="shared" si="46"/>
        <v/>
      </c>
    </row>
    <row r="491" spans="1:72" hidden="1">
      <c r="A491" s="44" t="str">
        <f t="shared" ref="A491:A554" si="47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8">IF(AND(BR491&lt;1,BS491&lt;1),"Produção e Intervalo",IF(BR491&lt;1,"Intervalo",IF(BS491&lt;1,"Produção","Aderente")))</f>
        <v>Aderente</v>
      </c>
      <c r="BR491" s="15" t="str">
        <f t="shared" ref="BR491:BR554" si="49">IF(OR(B491="",F491=""),"*",AY491/P491)</f>
        <v>*</v>
      </c>
      <c r="BS491" s="15" t="str">
        <f t="shared" ref="BS491:BS554" si="50">IF(OR(B491="",F491=""),"*",BA491/Q491)</f>
        <v>*</v>
      </c>
      <c r="BT491" s="238" t="str">
        <f t="shared" ref="BT491:BT554" si="51">IF(BN491="","",SUBSTITUTE(BM491," ","")&amp;SUBSTITUTE(BN491," ",""))</f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8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8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8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8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8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8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8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8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8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8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8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8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8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8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8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8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8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8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8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8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8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8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8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8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8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8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8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8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8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8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8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8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8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8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8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8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8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8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8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8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8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8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8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8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8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8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8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8" t="str">
        <f t="shared" si="51"/>
        <v/>
      </c>
    </row>
    <row r="540" spans="1:72" hidden="1">
      <c r="A540" s="44" t="str">
        <f t="shared" si="47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8"/>
        <v>Aderente</v>
      </c>
      <c r="BR540" s="15" t="str">
        <f t="shared" si="49"/>
        <v>*</v>
      </c>
      <c r="BS540" s="15" t="str">
        <f t="shared" si="50"/>
        <v>*</v>
      </c>
      <c r="BT540" s="238" t="str">
        <f t="shared" si="51"/>
        <v/>
      </c>
    </row>
    <row r="541" spans="1:72" hidden="1">
      <c r="A541" s="44" t="str">
        <f t="shared" si="47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8"/>
        <v>Aderente</v>
      </c>
      <c r="BR541" s="15" t="str">
        <f t="shared" si="49"/>
        <v>*</v>
      </c>
      <c r="BS541" s="15" t="str">
        <f t="shared" si="50"/>
        <v>*</v>
      </c>
      <c r="BT541" s="238" t="str">
        <f t="shared" si="51"/>
        <v/>
      </c>
    </row>
    <row r="542" spans="1:72" hidden="1">
      <c r="A542" s="44" t="str">
        <f t="shared" si="47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8"/>
        <v>Aderente</v>
      </c>
      <c r="BR542" s="15" t="str">
        <f t="shared" si="49"/>
        <v>*</v>
      </c>
      <c r="BS542" s="15" t="str">
        <f t="shared" si="50"/>
        <v>*</v>
      </c>
      <c r="BT542" s="238" t="str">
        <f t="shared" si="51"/>
        <v/>
      </c>
    </row>
    <row r="543" spans="1:72" hidden="1">
      <c r="A543" s="44" t="str">
        <f t="shared" si="47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8"/>
        <v>Aderente</v>
      </c>
      <c r="BR543" s="15" t="str">
        <f t="shared" si="49"/>
        <v>*</v>
      </c>
      <c r="BS543" s="15" t="str">
        <f t="shared" si="50"/>
        <v>*</v>
      </c>
      <c r="BT543" s="238" t="str">
        <f t="shared" si="51"/>
        <v/>
      </c>
    </row>
    <row r="544" spans="1:72" hidden="1">
      <c r="A544" s="44" t="str">
        <f t="shared" si="47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8"/>
        <v>Aderente</v>
      </c>
      <c r="BR544" s="15" t="str">
        <f t="shared" si="49"/>
        <v>*</v>
      </c>
      <c r="BS544" s="15" t="str">
        <f t="shared" si="50"/>
        <v>*</v>
      </c>
      <c r="BT544" s="238" t="str">
        <f t="shared" si="51"/>
        <v/>
      </c>
    </row>
    <row r="545" spans="1:72" hidden="1">
      <c r="A545" s="44" t="str">
        <f t="shared" si="47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8"/>
        <v>Aderente</v>
      </c>
      <c r="BR545" s="15" t="str">
        <f t="shared" si="49"/>
        <v>*</v>
      </c>
      <c r="BS545" s="15" t="str">
        <f t="shared" si="50"/>
        <v>*</v>
      </c>
      <c r="BT545" s="238" t="str">
        <f t="shared" si="51"/>
        <v/>
      </c>
    </row>
    <row r="546" spans="1:72" hidden="1">
      <c r="A546" s="44" t="str">
        <f t="shared" si="47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8"/>
        <v>Aderente</v>
      </c>
      <c r="BR546" s="15" t="str">
        <f t="shared" si="49"/>
        <v>*</v>
      </c>
      <c r="BS546" s="15" t="str">
        <f t="shared" si="50"/>
        <v>*</v>
      </c>
      <c r="BT546" s="238" t="str">
        <f t="shared" si="51"/>
        <v/>
      </c>
    </row>
    <row r="547" spans="1:72" hidden="1">
      <c r="A547" s="44" t="str">
        <f t="shared" si="47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8"/>
        <v>Aderente</v>
      </c>
      <c r="BR547" s="15" t="str">
        <f t="shared" si="49"/>
        <v>*</v>
      </c>
      <c r="BS547" s="15" t="str">
        <f t="shared" si="50"/>
        <v>*</v>
      </c>
      <c r="BT547" s="238" t="str">
        <f t="shared" si="51"/>
        <v/>
      </c>
    </row>
    <row r="548" spans="1:72" hidden="1">
      <c r="A548" s="44" t="str">
        <f t="shared" si="47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8"/>
        <v>Aderente</v>
      </c>
      <c r="BR548" s="15" t="str">
        <f t="shared" si="49"/>
        <v>*</v>
      </c>
      <c r="BS548" s="15" t="str">
        <f t="shared" si="50"/>
        <v>*</v>
      </c>
      <c r="BT548" s="238" t="str">
        <f t="shared" si="51"/>
        <v/>
      </c>
    </row>
    <row r="549" spans="1:72" hidden="1">
      <c r="A549" s="44" t="str">
        <f t="shared" si="47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8"/>
        <v>Aderente</v>
      </c>
      <c r="BR549" s="15" t="str">
        <f t="shared" si="49"/>
        <v>*</v>
      </c>
      <c r="BS549" s="15" t="str">
        <f t="shared" si="50"/>
        <v>*</v>
      </c>
      <c r="BT549" s="238" t="str">
        <f t="shared" si="51"/>
        <v/>
      </c>
    </row>
    <row r="550" spans="1:72" hidden="1">
      <c r="A550" s="44" t="str">
        <f t="shared" si="47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8"/>
        <v>Aderente</v>
      </c>
      <c r="BR550" s="15" t="str">
        <f t="shared" si="49"/>
        <v>*</v>
      </c>
      <c r="BS550" s="15" t="str">
        <f t="shared" si="50"/>
        <v>*</v>
      </c>
      <c r="BT550" s="238" t="str">
        <f t="shared" si="51"/>
        <v/>
      </c>
    </row>
    <row r="551" spans="1:72" hidden="1">
      <c r="A551" s="44" t="str">
        <f t="shared" si="47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8"/>
        <v>Aderente</v>
      </c>
      <c r="BR551" s="15" t="str">
        <f t="shared" si="49"/>
        <v>*</v>
      </c>
      <c r="BS551" s="15" t="str">
        <f t="shared" si="50"/>
        <v>*</v>
      </c>
      <c r="BT551" s="238" t="str">
        <f t="shared" si="51"/>
        <v/>
      </c>
    </row>
    <row r="552" spans="1:72" hidden="1">
      <c r="A552" s="44" t="str">
        <f t="shared" si="47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8"/>
        <v>Aderente</v>
      </c>
      <c r="BR552" s="15" t="str">
        <f t="shared" si="49"/>
        <v>*</v>
      </c>
      <c r="BS552" s="15" t="str">
        <f t="shared" si="50"/>
        <v>*</v>
      </c>
      <c r="BT552" s="238" t="str">
        <f t="shared" si="51"/>
        <v/>
      </c>
    </row>
    <row r="553" spans="1:72" hidden="1">
      <c r="A553" s="44" t="str">
        <f t="shared" si="47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8"/>
        <v>Aderente</v>
      </c>
      <c r="BR553" s="15" t="str">
        <f t="shared" si="49"/>
        <v>*</v>
      </c>
      <c r="BS553" s="15" t="str">
        <f t="shared" si="50"/>
        <v>*</v>
      </c>
      <c r="BT553" s="238" t="str">
        <f t="shared" si="51"/>
        <v/>
      </c>
    </row>
    <row r="554" spans="1:72" hidden="1">
      <c r="A554" s="44" t="str">
        <f t="shared" si="47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8"/>
        <v>Aderente</v>
      </c>
      <c r="BR554" s="15" t="str">
        <f t="shared" si="49"/>
        <v>*</v>
      </c>
      <c r="BS554" s="15" t="str">
        <f t="shared" si="50"/>
        <v>*</v>
      </c>
      <c r="BT554" s="238" t="str">
        <f t="shared" si="51"/>
        <v/>
      </c>
    </row>
    <row r="555" spans="1:72" hidden="1">
      <c r="A555" s="44" t="str">
        <f t="shared" ref="A555:A618" si="52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3">IF(AND(BR555&lt;1,BS555&lt;1),"Produção e Intervalo",IF(BR555&lt;1,"Intervalo",IF(BS555&lt;1,"Produção","Aderente")))</f>
        <v>Aderente</v>
      </c>
      <c r="BR555" s="15" t="str">
        <f t="shared" ref="BR555:BR618" si="54">IF(OR(B555="",F555=""),"*",AY555/P555)</f>
        <v>*</v>
      </c>
      <c r="BS555" s="15" t="str">
        <f t="shared" ref="BS555:BS618" si="55">IF(OR(B555="",F555=""),"*",BA555/Q555)</f>
        <v>*</v>
      </c>
      <c r="BT555" s="238" t="str">
        <f t="shared" ref="BT555:BT618" si="56">IF(BN555="","",SUBSTITUTE(BM555," ","")&amp;SUBSTITUTE(BN555," ",""))</f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8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8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8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8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8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8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8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8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8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8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8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8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8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8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8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8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8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8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8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8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8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8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8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8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8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8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8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8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8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8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8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8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8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8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8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8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8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8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8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8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8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8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8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8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8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8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8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8" t="str">
        <f t="shared" si="56"/>
        <v/>
      </c>
    </row>
    <row r="604" spans="1:72" hidden="1">
      <c r="A604" s="44" t="str">
        <f t="shared" si="52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3"/>
        <v>Aderente</v>
      </c>
      <c r="BR604" s="15" t="str">
        <f t="shared" si="54"/>
        <v>*</v>
      </c>
      <c r="BS604" s="15" t="str">
        <f t="shared" si="55"/>
        <v>*</v>
      </c>
      <c r="BT604" s="238" t="str">
        <f t="shared" si="56"/>
        <v/>
      </c>
    </row>
    <row r="605" spans="1:72" hidden="1">
      <c r="A605" s="44" t="str">
        <f t="shared" si="52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3"/>
        <v>Aderente</v>
      </c>
      <c r="BR605" s="15" t="str">
        <f t="shared" si="54"/>
        <v>*</v>
      </c>
      <c r="BS605" s="15" t="str">
        <f t="shared" si="55"/>
        <v>*</v>
      </c>
      <c r="BT605" s="238" t="str">
        <f t="shared" si="56"/>
        <v/>
      </c>
    </row>
    <row r="606" spans="1:72" hidden="1">
      <c r="A606" s="44" t="str">
        <f t="shared" si="52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3"/>
        <v>Aderente</v>
      </c>
      <c r="BR606" s="15" t="str">
        <f t="shared" si="54"/>
        <v>*</v>
      </c>
      <c r="BS606" s="15" t="str">
        <f t="shared" si="55"/>
        <v>*</v>
      </c>
      <c r="BT606" s="238" t="str">
        <f t="shared" si="56"/>
        <v/>
      </c>
    </row>
    <row r="607" spans="1:72" hidden="1">
      <c r="A607" s="44" t="str">
        <f t="shared" si="52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3"/>
        <v>Aderente</v>
      </c>
      <c r="BR607" s="15" t="str">
        <f t="shared" si="54"/>
        <v>*</v>
      </c>
      <c r="BS607" s="15" t="str">
        <f t="shared" si="55"/>
        <v>*</v>
      </c>
      <c r="BT607" s="238" t="str">
        <f t="shared" si="56"/>
        <v/>
      </c>
    </row>
    <row r="608" spans="1:72" hidden="1">
      <c r="A608" s="44" t="str">
        <f t="shared" si="52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3"/>
        <v>Aderente</v>
      </c>
      <c r="BR608" s="15" t="str">
        <f t="shared" si="54"/>
        <v>*</v>
      </c>
      <c r="BS608" s="15" t="str">
        <f t="shared" si="55"/>
        <v>*</v>
      </c>
      <c r="BT608" s="238" t="str">
        <f t="shared" si="56"/>
        <v/>
      </c>
    </row>
    <row r="609" spans="1:72" hidden="1">
      <c r="A609" s="44" t="str">
        <f t="shared" si="52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3"/>
        <v>Aderente</v>
      </c>
      <c r="BR609" s="15" t="str">
        <f t="shared" si="54"/>
        <v>*</v>
      </c>
      <c r="BS609" s="15" t="str">
        <f t="shared" si="55"/>
        <v>*</v>
      </c>
      <c r="BT609" s="238" t="str">
        <f t="shared" si="56"/>
        <v/>
      </c>
    </row>
    <row r="610" spans="1:72" hidden="1">
      <c r="A610" s="44" t="str">
        <f t="shared" si="52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3"/>
        <v>Aderente</v>
      </c>
      <c r="BR610" s="15" t="str">
        <f t="shared" si="54"/>
        <v>*</v>
      </c>
      <c r="BS610" s="15" t="str">
        <f t="shared" si="55"/>
        <v>*</v>
      </c>
      <c r="BT610" s="238" t="str">
        <f t="shared" si="56"/>
        <v/>
      </c>
    </row>
    <row r="611" spans="1:72" hidden="1">
      <c r="A611" s="44" t="str">
        <f t="shared" si="52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3"/>
        <v>Aderente</v>
      </c>
      <c r="BR611" s="15" t="str">
        <f t="shared" si="54"/>
        <v>*</v>
      </c>
      <c r="BS611" s="15" t="str">
        <f t="shared" si="55"/>
        <v>*</v>
      </c>
      <c r="BT611" s="238" t="str">
        <f t="shared" si="56"/>
        <v/>
      </c>
    </row>
    <row r="612" spans="1:72" hidden="1">
      <c r="A612" s="44" t="str">
        <f t="shared" si="52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3"/>
        <v>Aderente</v>
      </c>
      <c r="BR612" s="15" t="str">
        <f t="shared" si="54"/>
        <v>*</v>
      </c>
      <c r="BS612" s="15" t="str">
        <f t="shared" si="55"/>
        <v>*</v>
      </c>
      <c r="BT612" s="238" t="str">
        <f t="shared" si="56"/>
        <v/>
      </c>
    </row>
    <row r="613" spans="1:72" hidden="1">
      <c r="A613" s="44" t="str">
        <f t="shared" si="52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3"/>
        <v>Aderente</v>
      </c>
      <c r="BR613" s="15" t="str">
        <f t="shared" si="54"/>
        <v>*</v>
      </c>
      <c r="BS613" s="15" t="str">
        <f t="shared" si="55"/>
        <v>*</v>
      </c>
      <c r="BT613" s="238" t="str">
        <f t="shared" si="56"/>
        <v/>
      </c>
    </row>
    <row r="614" spans="1:72" hidden="1">
      <c r="A614" s="44" t="str">
        <f t="shared" si="52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3"/>
        <v>Aderente</v>
      </c>
      <c r="BR614" s="15" t="str">
        <f t="shared" si="54"/>
        <v>*</v>
      </c>
      <c r="BS614" s="15" t="str">
        <f t="shared" si="55"/>
        <v>*</v>
      </c>
      <c r="BT614" s="238" t="str">
        <f t="shared" si="56"/>
        <v/>
      </c>
    </row>
    <row r="615" spans="1:72" hidden="1">
      <c r="A615" s="44" t="str">
        <f t="shared" si="52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3"/>
        <v>Aderente</v>
      </c>
      <c r="BR615" s="15" t="str">
        <f t="shared" si="54"/>
        <v>*</v>
      </c>
      <c r="BS615" s="15" t="str">
        <f t="shared" si="55"/>
        <v>*</v>
      </c>
      <c r="BT615" s="238" t="str">
        <f t="shared" si="56"/>
        <v/>
      </c>
    </row>
    <row r="616" spans="1:72" hidden="1">
      <c r="A616" s="44" t="str">
        <f t="shared" si="52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3"/>
        <v>Aderente</v>
      </c>
      <c r="BR616" s="15" t="str">
        <f t="shared" si="54"/>
        <v>*</v>
      </c>
      <c r="BS616" s="15" t="str">
        <f t="shared" si="55"/>
        <v>*</v>
      </c>
      <c r="BT616" s="238" t="str">
        <f t="shared" si="56"/>
        <v/>
      </c>
    </row>
    <row r="617" spans="1:72" hidden="1">
      <c r="A617" s="44" t="str">
        <f t="shared" si="52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3"/>
        <v>Aderente</v>
      </c>
      <c r="BR617" s="15" t="str">
        <f t="shared" si="54"/>
        <v>*</v>
      </c>
      <c r="BS617" s="15" t="str">
        <f t="shared" si="55"/>
        <v>*</v>
      </c>
      <c r="BT617" s="238" t="str">
        <f t="shared" si="56"/>
        <v/>
      </c>
    </row>
    <row r="618" spans="1:72" hidden="1">
      <c r="A618" s="44" t="str">
        <f t="shared" si="52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3"/>
        <v>Aderente</v>
      </c>
      <c r="BR618" s="15" t="str">
        <f t="shared" si="54"/>
        <v>*</v>
      </c>
      <c r="BS618" s="15" t="str">
        <f t="shared" si="55"/>
        <v>*</v>
      </c>
      <c r="BT618" s="238" t="str">
        <f t="shared" si="56"/>
        <v/>
      </c>
    </row>
    <row r="619" spans="1:72" hidden="1">
      <c r="A619" s="44" t="str">
        <f t="shared" ref="A619:A682" si="57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8">IF(AND(BR619&lt;1,BS619&lt;1),"Produção e Intervalo",IF(BR619&lt;1,"Intervalo",IF(BS619&lt;1,"Produção","Aderente")))</f>
        <v>Aderente</v>
      </c>
      <c r="BR619" s="15" t="str">
        <f t="shared" ref="BR619:BR682" si="59">IF(OR(B619="",F619=""),"*",AY619/P619)</f>
        <v>*</v>
      </c>
      <c r="BS619" s="15" t="str">
        <f t="shared" ref="BS619:BS682" si="60">IF(OR(B619="",F619=""),"*",BA619/Q619)</f>
        <v>*</v>
      </c>
      <c r="BT619" s="238" t="str">
        <f t="shared" ref="BT619:BT682" si="61">IF(BN619="","",SUBSTITUTE(BM619," ","")&amp;SUBSTITUTE(BN619," ",""))</f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8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8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8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8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8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8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8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8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8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8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8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8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8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8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8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8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8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8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8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8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8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8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8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8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8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8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8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8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8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8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8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8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8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8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8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8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8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8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8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8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8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8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8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8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8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8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8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8" t="str">
        <f t="shared" si="61"/>
        <v/>
      </c>
    </row>
    <row r="668" spans="1:72" hidden="1">
      <c r="A668" s="44" t="str">
        <f t="shared" si="57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8"/>
        <v>Aderente</v>
      </c>
      <c r="BR668" s="15" t="str">
        <f t="shared" si="59"/>
        <v>*</v>
      </c>
      <c r="BS668" s="15" t="str">
        <f t="shared" si="60"/>
        <v>*</v>
      </c>
      <c r="BT668" s="238" t="str">
        <f t="shared" si="61"/>
        <v/>
      </c>
    </row>
    <row r="669" spans="1:72" hidden="1">
      <c r="A669" s="44" t="str">
        <f t="shared" si="57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8"/>
        <v>Aderente</v>
      </c>
      <c r="BR669" s="15" t="str">
        <f t="shared" si="59"/>
        <v>*</v>
      </c>
      <c r="BS669" s="15" t="str">
        <f t="shared" si="60"/>
        <v>*</v>
      </c>
      <c r="BT669" s="238" t="str">
        <f t="shared" si="61"/>
        <v/>
      </c>
    </row>
    <row r="670" spans="1:72" hidden="1">
      <c r="A670" s="44" t="str">
        <f t="shared" si="57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8"/>
        <v>Aderente</v>
      </c>
      <c r="BR670" s="15" t="str">
        <f t="shared" si="59"/>
        <v>*</v>
      </c>
      <c r="BS670" s="15" t="str">
        <f t="shared" si="60"/>
        <v>*</v>
      </c>
      <c r="BT670" s="238" t="str">
        <f t="shared" si="61"/>
        <v/>
      </c>
    </row>
    <row r="671" spans="1:72" hidden="1">
      <c r="A671" s="44" t="str">
        <f t="shared" si="57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8"/>
        <v>Aderente</v>
      </c>
      <c r="BR671" s="15" t="str">
        <f t="shared" si="59"/>
        <v>*</v>
      </c>
      <c r="BS671" s="15" t="str">
        <f t="shared" si="60"/>
        <v>*</v>
      </c>
      <c r="BT671" s="238" t="str">
        <f t="shared" si="61"/>
        <v/>
      </c>
    </row>
    <row r="672" spans="1:72" hidden="1">
      <c r="A672" s="44" t="str">
        <f t="shared" si="57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8"/>
        <v>Aderente</v>
      </c>
      <c r="BR672" s="15" t="str">
        <f t="shared" si="59"/>
        <v>*</v>
      </c>
      <c r="BS672" s="15" t="str">
        <f t="shared" si="60"/>
        <v>*</v>
      </c>
      <c r="BT672" s="238" t="str">
        <f t="shared" si="61"/>
        <v/>
      </c>
    </row>
    <row r="673" spans="1:72" hidden="1">
      <c r="A673" s="44" t="str">
        <f t="shared" si="57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8"/>
        <v>Aderente</v>
      </c>
      <c r="BR673" s="15" t="str">
        <f t="shared" si="59"/>
        <v>*</v>
      </c>
      <c r="BS673" s="15" t="str">
        <f t="shared" si="60"/>
        <v>*</v>
      </c>
      <c r="BT673" s="238" t="str">
        <f t="shared" si="61"/>
        <v/>
      </c>
    </row>
    <row r="674" spans="1:72" hidden="1">
      <c r="A674" s="44" t="str">
        <f t="shared" si="57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8"/>
        <v>Aderente</v>
      </c>
      <c r="BR674" s="15" t="str">
        <f t="shared" si="59"/>
        <v>*</v>
      </c>
      <c r="BS674" s="15" t="str">
        <f t="shared" si="60"/>
        <v>*</v>
      </c>
      <c r="BT674" s="238" t="str">
        <f t="shared" si="61"/>
        <v/>
      </c>
    </row>
    <row r="675" spans="1:72" hidden="1">
      <c r="A675" s="44" t="str">
        <f t="shared" si="57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8"/>
        <v>Aderente</v>
      </c>
      <c r="BR675" s="15" t="str">
        <f t="shared" si="59"/>
        <v>*</v>
      </c>
      <c r="BS675" s="15" t="str">
        <f t="shared" si="60"/>
        <v>*</v>
      </c>
      <c r="BT675" s="238" t="str">
        <f t="shared" si="61"/>
        <v/>
      </c>
    </row>
    <row r="676" spans="1:72" hidden="1">
      <c r="A676" s="44" t="str">
        <f t="shared" si="57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8"/>
        <v>Aderente</v>
      </c>
      <c r="BR676" s="15" t="str">
        <f t="shared" si="59"/>
        <v>*</v>
      </c>
      <c r="BS676" s="15" t="str">
        <f t="shared" si="60"/>
        <v>*</v>
      </c>
      <c r="BT676" s="238" t="str">
        <f t="shared" si="61"/>
        <v/>
      </c>
    </row>
    <row r="677" spans="1:72" hidden="1">
      <c r="A677" s="44" t="str">
        <f t="shared" si="57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8"/>
        <v>Aderente</v>
      </c>
      <c r="BR677" s="15" t="str">
        <f t="shared" si="59"/>
        <v>*</v>
      </c>
      <c r="BS677" s="15" t="str">
        <f t="shared" si="60"/>
        <v>*</v>
      </c>
      <c r="BT677" s="238" t="str">
        <f t="shared" si="61"/>
        <v/>
      </c>
    </row>
    <row r="678" spans="1:72" hidden="1">
      <c r="A678" s="44" t="str">
        <f t="shared" si="57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8"/>
        <v>Aderente</v>
      </c>
      <c r="BR678" s="15" t="str">
        <f t="shared" si="59"/>
        <v>*</v>
      </c>
      <c r="BS678" s="15" t="str">
        <f t="shared" si="60"/>
        <v>*</v>
      </c>
      <c r="BT678" s="238" t="str">
        <f t="shared" si="61"/>
        <v/>
      </c>
    </row>
    <row r="679" spans="1:72" hidden="1">
      <c r="A679" s="44" t="str">
        <f t="shared" si="57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8"/>
        <v>Aderente</v>
      </c>
      <c r="BR679" s="15" t="str">
        <f t="shared" si="59"/>
        <v>*</v>
      </c>
      <c r="BS679" s="15" t="str">
        <f t="shared" si="60"/>
        <v>*</v>
      </c>
      <c r="BT679" s="238" t="str">
        <f t="shared" si="61"/>
        <v/>
      </c>
    </row>
    <row r="680" spans="1:72" hidden="1">
      <c r="A680" s="44" t="str">
        <f t="shared" si="57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8"/>
        <v>Aderente</v>
      </c>
      <c r="BR680" s="15" t="str">
        <f t="shared" si="59"/>
        <v>*</v>
      </c>
      <c r="BS680" s="15" t="str">
        <f t="shared" si="60"/>
        <v>*</v>
      </c>
      <c r="BT680" s="238" t="str">
        <f t="shared" si="61"/>
        <v/>
      </c>
    </row>
    <row r="681" spans="1:72" hidden="1">
      <c r="A681" s="44" t="str">
        <f t="shared" si="57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8"/>
        <v>Aderente</v>
      </c>
      <c r="BR681" s="15" t="str">
        <f t="shared" si="59"/>
        <v>*</v>
      </c>
      <c r="BS681" s="15" t="str">
        <f t="shared" si="60"/>
        <v>*</v>
      </c>
      <c r="BT681" s="238" t="str">
        <f t="shared" si="61"/>
        <v/>
      </c>
    </row>
    <row r="682" spans="1:72" hidden="1">
      <c r="A682" s="44" t="str">
        <f t="shared" si="57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8"/>
        <v>Aderente</v>
      </c>
      <c r="BR682" s="15" t="str">
        <f t="shared" si="59"/>
        <v>*</v>
      </c>
      <c r="BS682" s="15" t="str">
        <f t="shared" si="60"/>
        <v>*</v>
      </c>
      <c r="BT682" s="238" t="str">
        <f t="shared" si="61"/>
        <v/>
      </c>
    </row>
    <row r="683" spans="1:72" hidden="1">
      <c r="A683" s="44" t="str">
        <f t="shared" ref="A683:A746" si="62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3">IF(AND(BR683&lt;1,BS683&lt;1),"Produção e Intervalo",IF(BR683&lt;1,"Intervalo",IF(BS683&lt;1,"Produção","Aderente")))</f>
        <v>Aderente</v>
      </c>
      <c r="BR683" s="15" t="str">
        <f t="shared" ref="BR683:BR746" si="64">IF(OR(B683="",F683=""),"*",AY683/P683)</f>
        <v>*</v>
      </c>
      <c r="BS683" s="15" t="str">
        <f t="shared" ref="BS683:BS746" si="65">IF(OR(B683="",F683=""),"*",BA683/Q683)</f>
        <v>*</v>
      </c>
      <c r="BT683" s="238" t="str">
        <f t="shared" ref="BT683:BT746" si="66">IF(BN683="","",SUBSTITUTE(BM683," ","")&amp;SUBSTITUTE(BN683," ",""))</f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8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8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8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8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8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8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8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8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8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8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8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8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8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8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8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8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8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8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8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8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8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8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8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8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8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8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8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8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8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8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8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8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8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8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8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8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8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8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8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8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8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8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8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8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8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8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8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8" t="str">
        <f t="shared" si="66"/>
        <v/>
      </c>
    </row>
    <row r="732" spans="1:72" hidden="1">
      <c r="A732" s="44" t="str">
        <f t="shared" si="62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3"/>
        <v>Aderente</v>
      </c>
      <c r="BR732" s="15" t="str">
        <f t="shared" si="64"/>
        <v>*</v>
      </c>
      <c r="BS732" s="15" t="str">
        <f t="shared" si="65"/>
        <v>*</v>
      </c>
      <c r="BT732" s="238" t="str">
        <f t="shared" si="66"/>
        <v/>
      </c>
    </row>
    <row r="733" spans="1:72" hidden="1">
      <c r="A733" s="44" t="str">
        <f t="shared" si="62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3"/>
        <v>Aderente</v>
      </c>
      <c r="BR733" s="15" t="str">
        <f t="shared" si="64"/>
        <v>*</v>
      </c>
      <c r="BS733" s="15" t="str">
        <f t="shared" si="65"/>
        <v>*</v>
      </c>
      <c r="BT733" s="238" t="str">
        <f t="shared" si="66"/>
        <v/>
      </c>
    </row>
    <row r="734" spans="1:72" hidden="1">
      <c r="A734" s="44" t="str">
        <f t="shared" si="62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3"/>
        <v>Aderente</v>
      </c>
      <c r="BR734" s="15" t="str">
        <f t="shared" si="64"/>
        <v>*</v>
      </c>
      <c r="BS734" s="15" t="str">
        <f t="shared" si="65"/>
        <v>*</v>
      </c>
      <c r="BT734" s="238" t="str">
        <f t="shared" si="66"/>
        <v/>
      </c>
    </row>
    <row r="735" spans="1:72" hidden="1">
      <c r="A735" s="44" t="str">
        <f t="shared" si="62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3"/>
        <v>Aderente</v>
      </c>
      <c r="BR735" s="15" t="str">
        <f t="shared" si="64"/>
        <v>*</v>
      </c>
      <c r="BS735" s="15" t="str">
        <f t="shared" si="65"/>
        <v>*</v>
      </c>
      <c r="BT735" s="238" t="str">
        <f t="shared" si="66"/>
        <v/>
      </c>
    </row>
    <row r="736" spans="1:72" hidden="1">
      <c r="A736" s="44" t="str">
        <f t="shared" si="62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3"/>
        <v>Aderente</v>
      </c>
      <c r="BR736" s="15" t="str">
        <f t="shared" si="64"/>
        <v>*</v>
      </c>
      <c r="BS736" s="15" t="str">
        <f t="shared" si="65"/>
        <v>*</v>
      </c>
      <c r="BT736" s="238" t="str">
        <f t="shared" si="66"/>
        <v/>
      </c>
    </row>
    <row r="737" spans="1:72" hidden="1">
      <c r="A737" s="44" t="str">
        <f t="shared" si="62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3"/>
        <v>Aderente</v>
      </c>
      <c r="BR737" s="15" t="str">
        <f t="shared" si="64"/>
        <v>*</v>
      </c>
      <c r="BS737" s="15" t="str">
        <f t="shared" si="65"/>
        <v>*</v>
      </c>
      <c r="BT737" s="238" t="str">
        <f t="shared" si="66"/>
        <v/>
      </c>
    </row>
    <row r="738" spans="1:72" hidden="1">
      <c r="A738" s="44" t="str">
        <f t="shared" si="62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3"/>
        <v>Aderente</v>
      </c>
      <c r="BR738" s="15" t="str">
        <f t="shared" si="64"/>
        <v>*</v>
      </c>
      <c r="BS738" s="15" t="str">
        <f t="shared" si="65"/>
        <v>*</v>
      </c>
      <c r="BT738" s="238" t="str">
        <f t="shared" si="66"/>
        <v/>
      </c>
    </row>
    <row r="739" spans="1:72" hidden="1">
      <c r="A739" s="44" t="str">
        <f t="shared" si="62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3"/>
        <v>Aderente</v>
      </c>
      <c r="BR739" s="15" t="str">
        <f t="shared" si="64"/>
        <v>*</v>
      </c>
      <c r="BS739" s="15" t="str">
        <f t="shared" si="65"/>
        <v>*</v>
      </c>
      <c r="BT739" s="238" t="str">
        <f t="shared" si="66"/>
        <v/>
      </c>
    </row>
    <row r="740" spans="1:72" hidden="1">
      <c r="A740" s="44" t="str">
        <f t="shared" si="62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3"/>
        <v>Aderente</v>
      </c>
      <c r="BR740" s="15" t="str">
        <f t="shared" si="64"/>
        <v>*</v>
      </c>
      <c r="BS740" s="15" t="str">
        <f t="shared" si="65"/>
        <v>*</v>
      </c>
      <c r="BT740" s="238" t="str">
        <f t="shared" si="66"/>
        <v/>
      </c>
    </row>
    <row r="741" spans="1:72" hidden="1">
      <c r="A741" s="44" t="str">
        <f t="shared" si="62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3"/>
        <v>Aderente</v>
      </c>
      <c r="BR741" s="15" t="str">
        <f t="shared" si="64"/>
        <v>*</v>
      </c>
      <c r="BS741" s="15" t="str">
        <f t="shared" si="65"/>
        <v>*</v>
      </c>
      <c r="BT741" s="238" t="str">
        <f t="shared" si="66"/>
        <v/>
      </c>
    </row>
    <row r="742" spans="1:72" hidden="1">
      <c r="A742" s="44" t="str">
        <f t="shared" si="62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3"/>
        <v>Aderente</v>
      </c>
      <c r="BR742" s="15" t="str">
        <f t="shared" si="64"/>
        <v>*</v>
      </c>
      <c r="BS742" s="15" t="str">
        <f t="shared" si="65"/>
        <v>*</v>
      </c>
      <c r="BT742" s="238" t="str">
        <f t="shared" si="66"/>
        <v/>
      </c>
    </row>
    <row r="743" spans="1:72" hidden="1">
      <c r="A743" s="44" t="str">
        <f t="shared" si="62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3"/>
        <v>Aderente</v>
      </c>
      <c r="BR743" s="15" t="str">
        <f t="shared" si="64"/>
        <v>*</v>
      </c>
      <c r="BS743" s="15" t="str">
        <f t="shared" si="65"/>
        <v>*</v>
      </c>
      <c r="BT743" s="238" t="str">
        <f t="shared" si="66"/>
        <v/>
      </c>
    </row>
    <row r="744" spans="1:72" hidden="1">
      <c r="A744" s="44" t="str">
        <f t="shared" si="62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3"/>
        <v>Aderente</v>
      </c>
      <c r="BR744" s="15" t="str">
        <f t="shared" si="64"/>
        <v>*</v>
      </c>
      <c r="BS744" s="15" t="str">
        <f t="shared" si="65"/>
        <v>*</v>
      </c>
      <c r="BT744" s="238" t="str">
        <f t="shared" si="66"/>
        <v/>
      </c>
    </row>
    <row r="745" spans="1:72" hidden="1">
      <c r="A745" s="44" t="str">
        <f t="shared" si="62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3"/>
        <v>Aderente</v>
      </c>
      <c r="BR745" s="15" t="str">
        <f t="shared" si="64"/>
        <v>*</v>
      </c>
      <c r="BS745" s="15" t="str">
        <f t="shared" si="65"/>
        <v>*</v>
      </c>
      <c r="BT745" s="238" t="str">
        <f t="shared" si="66"/>
        <v/>
      </c>
    </row>
    <row r="746" spans="1:72" hidden="1">
      <c r="A746" s="44" t="str">
        <f t="shared" si="62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3"/>
        <v>Aderente</v>
      </c>
      <c r="BR746" s="15" t="str">
        <f t="shared" si="64"/>
        <v>*</v>
      </c>
      <c r="BS746" s="15" t="str">
        <f t="shared" si="65"/>
        <v>*</v>
      </c>
      <c r="BT746" s="238" t="str">
        <f t="shared" si="66"/>
        <v/>
      </c>
    </row>
    <row r="747" spans="1:72" hidden="1">
      <c r="A747" s="44" t="str">
        <f t="shared" ref="A747:A772" si="67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8">IF(AND(BR747&lt;1,BS747&lt;1),"Produção e Intervalo",IF(BR747&lt;1,"Intervalo",IF(BS747&lt;1,"Produção","Aderente")))</f>
        <v>Aderente</v>
      </c>
      <c r="BR747" s="15" t="str">
        <f t="shared" ref="BR747:BR772" si="69">IF(OR(B747="",F747=""),"*",AY747/P747)</f>
        <v>*</v>
      </c>
      <c r="BS747" s="15" t="str">
        <f t="shared" ref="BS747:BS772" si="70">IF(OR(B747="",F747=""),"*",BA747/Q747)</f>
        <v>*</v>
      </c>
      <c r="BT747" s="238" t="str">
        <f t="shared" ref="BT747:BT772" si="71">IF(BN747="","",SUBSTITUTE(BM747," ","")&amp;SUBSTITUTE(BN747," ",""))</f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8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8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8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8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8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8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8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8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8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8" t="str">
        <f t="shared" si="71"/>
        <v/>
      </c>
    </row>
    <row r="758" spans="1:72" hidden="1">
      <c r="A758" s="44" t="str">
        <f t="shared" si="67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8"/>
        <v>Aderente</v>
      </c>
      <c r="BR758" s="15" t="str">
        <f t="shared" si="69"/>
        <v>*</v>
      </c>
      <c r="BS758" s="15" t="str">
        <f t="shared" si="70"/>
        <v>*</v>
      </c>
      <c r="BT758" s="238" t="str">
        <f t="shared" si="71"/>
        <v/>
      </c>
    </row>
    <row r="759" spans="1:72" hidden="1">
      <c r="A759" s="44" t="str">
        <f t="shared" si="67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8"/>
        <v>Aderente</v>
      </c>
      <c r="BR759" s="15" t="str">
        <f t="shared" si="69"/>
        <v>*</v>
      </c>
      <c r="BS759" s="15" t="str">
        <f t="shared" si="70"/>
        <v>*</v>
      </c>
      <c r="BT759" s="238" t="str">
        <f t="shared" si="71"/>
        <v/>
      </c>
    </row>
    <row r="760" spans="1:72" hidden="1">
      <c r="A760" s="44" t="str">
        <f t="shared" si="67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8"/>
        <v>Aderente</v>
      </c>
      <c r="BR760" s="15" t="str">
        <f t="shared" si="69"/>
        <v>*</v>
      </c>
      <c r="BS760" s="15" t="str">
        <f t="shared" si="70"/>
        <v>*</v>
      </c>
      <c r="BT760" s="238" t="str">
        <f t="shared" si="71"/>
        <v/>
      </c>
    </row>
    <row r="761" spans="1:72" hidden="1">
      <c r="A761" s="44" t="str">
        <f t="shared" si="67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8"/>
        <v>Aderente</v>
      </c>
      <c r="BR761" s="15" t="str">
        <f t="shared" si="69"/>
        <v>*</v>
      </c>
      <c r="BS761" s="15" t="str">
        <f t="shared" si="70"/>
        <v>*</v>
      </c>
      <c r="BT761" s="238" t="str">
        <f t="shared" si="71"/>
        <v/>
      </c>
    </row>
    <row r="762" spans="1:72" hidden="1">
      <c r="A762" s="44" t="str">
        <f t="shared" si="67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8"/>
        <v>Aderente</v>
      </c>
      <c r="BR762" s="15" t="str">
        <f t="shared" si="69"/>
        <v>*</v>
      </c>
      <c r="BS762" s="15" t="str">
        <f t="shared" si="70"/>
        <v>*</v>
      </c>
      <c r="BT762" s="238" t="str">
        <f t="shared" si="71"/>
        <v/>
      </c>
    </row>
    <row r="763" spans="1:72" hidden="1">
      <c r="A763" s="44" t="str">
        <f t="shared" si="67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8"/>
        <v>Aderente</v>
      </c>
      <c r="BR763" s="15" t="str">
        <f t="shared" si="69"/>
        <v>*</v>
      </c>
      <c r="BS763" s="15" t="str">
        <f t="shared" si="70"/>
        <v>*</v>
      </c>
      <c r="BT763" s="238" t="str">
        <f t="shared" si="71"/>
        <v/>
      </c>
    </row>
    <row r="764" spans="1:72" hidden="1">
      <c r="A764" s="44" t="str">
        <f t="shared" si="67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8"/>
        <v>Aderente</v>
      </c>
      <c r="BR764" s="15" t="str">
        <f t="shared" si="69"/>
        <v>*</v>
      </c>
      <c r="BS764" s="15" t="str">
        <f t="shared" si="70"/>
        <v>*</v>
      </c>
      <c r="BT764" s="238" t="str">
        <f t="shared" si="71"/>
        <v/>
      </c>
    </row>
    <row r="765" spans="1:72" hidden="1">
      <c r="A765" s="44" t="str">
        <f t="shared" si="67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8"/>
        <v>Aderente</v>
      </c>
      <c r="BR765" s="15" t="str">
        <f t="shared" si="69"/>
        <v>*</v>
      </c>
      <c r="BS765" s="15" t="str">
        <f t="shared" si="70"/>
        <v>*</v>
      </c>
      <c r="BT765" s="238" t="str">
        <f t="shared" si="71"/>
        <v/>
      </c>
    </row>
    <row r="766" spans="1:72" hidden="1">
      <c r="A766" s="44" t="str">
        <f t="shared" si="67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8"/>
        <v>Aderente</v>
      </c>
      <c r="BR766" s="15" t="str">
        <f t="shared" si="69"/>
        <v>*</v>
      </c>
      <c r="BS766" s="15" t="str">
        <f t="shared" si="70"/>
        <v>*</v>
      </c>
      <c r="BT766" s="238" t="str">
        <f t="shared" si="71"/>
        <v/>
      </c>
    </row>
    <row r="767" spans="1:72" hidden="1">
      <c r="A767" s="44" t="str">
        <f t="shared" si="67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8"/>
        <v>Aderente</v>
      </c>
      <c r="BR767" s="15" t="str">
        <f t="shared" si="69"/>
        <v>*</v>
      </c>
      <c r="BS767" s="15" t="str">
        <f t="shared" si="70"/>
        <v>*</v>
      </c>
      <c r="BT767" s="238" t="str">
        <f t="shared" si="71"/>
        <v/>
      </c>
    </row>
    <row r="768" spans="1:72" hidden="1">
      <c r="A768" s="44" t="str">
        <f t="shared" si="67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8"/>
        <v>Aderente</v>
      </c>
      <c r="BR768" s="15" t="str">
        <f t="shared" si="69"/>
        <v>*</v>
      </c>
      <c r="BS768" s="15" t="str">
        <f t="shared" si="70"/>
        <v>*</v>
      </c>
      <c r="BT768" s="238" t="str">
        <f t="shared" si="71"/>
        <v/>
      </c>
    </row>
    <row r="769" spans="1:72" hidden="1">
      <c r="A769" s="44" t="str">
        <f t="shared" si="67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8"/>
        <v>Aderente</v>
      </c>
      <c r="BR769" s="15" t="str">
        <f t="shared" si="69"/>
        <v>*</v>
      </c>
      <c r="BS769" s="15" t="str">
        <f t="shared" si="70"/>
        <v>*</v>
      </c>
      <c r="BT769" s="238" t="str">
        <f t="shared" si="71"/>
        <v/>
      </c>
    </row>
    <row r="770" spans="1:72" hidden="1">
      <c r="A770" s="44" t="str">
        <f t="shared" si="67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8"/>
        <v>Aderente</v>
      </c>
      <c r="BR770" s="15" t="str">
        <f t="shared" si="69"/>
        <v>*</v>
      </c>
      <c r="BS770" s="15" t="str">
        <f t="shared" si="70"/>
        <v>*</v>
      </c>
      <c r="BT770" s="238" t="str">
        <f t="shared" si="71"/>
        <v/>
      </c>
    </row>
    <row r="771" spans="1:72" hidden="1">
      <c r="A771" s="44" t="str">
        <f t="shared" si="67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8"/>
        <v>Aderente</v>
      </c>
      <c r="BR771" s="15" t="str">
        <f t="shared" si="69"/>
        <v>*</v>
      </c>
      <c r="BS771" s="15" t="str">
        <f t="shared" si="70"/>
        <v>*</v>
      </c>
      <c r="BT771" s="238" t="str">
        <f t="shared" si="71"/>
        <v/>
      </c>
    </row>
    <row r="772" spans="1:72" hidden="1">
      <c r="A772" s="44" t="str">
        <f t="shared" si="67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8"/>
        <v>Aderente</v>
      </c>
      <c r="BR772" s="15" t="str">
        <f t="shared" si="69"/>
        <v>*</v>
      </c>
      <c r="BS772" s="15" t="str">
        <f t="shared" si="70"/>
        <v>*</v>
      </c>
      <c r="BT772" s="238" t="str">
        <f t="shared" si="71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17" operator="equal">
      <formula>"ERRO"</formula>
    </cfRule>
  </conditionalFormatting>
  <conditionalFormatting sqref="X4 Y1:Z5 Y8:Z772">
    <cfRule type="cellIs" dxfId="123" priority="18506" operator="equal">
      <formula>"OPORTUNIDADE"</formula>
    </cfRule>
  </conditionalFormatting>
  <conditionalFormatting sqref="AZ6:AZ772">
    <cfRule type="expression" dxfId="122" priority="18501">
      <formula>$BU6=1</formula>
    </cfRule>
  </conditionalFormatting>
  <conditionalFormatting sqref="BQ6:BQ772">
    <cfRule type="cellIs" dxfId="121" priority="18512" operator="equal">
      <formula>"Produção e Intervalo"</formula>
    </cfRule>
    <cfRule type="cellIs" dxfId="120" priority="18513" operator="equal">
      <formula>"Aderente"</formula>
    </cfRule>
    <cfRule type="cellIs" dxfId="119" priority="18514" operator="equal">
      <formula>"Intervalo"</formula>
    </cfRule>
    <cfRule type="cellIs" dxfId="118" priority="18515" operator="equal">
      <formula>"Produção"</formula>
    </cfRule>
    <cfRule type="cellIs" dxfId="117" priority="18516" operator="equal">
      <formula>"ERRO"</formula>
    </cfRule>
  </conditionalFormatting>
  <conditionalFormatting sqref="BR6:BS772">
    <cfRule type="cellIs" dxfId="116" priority="18494" operator="equal">
      <formula>"*"</formula>
    </cfRule>
    <cfRule type="cellIs" dxfId="115" priority="18495" operator="greaterThanOrEqual">
      <formula>1</formula>
    </cfRule>
    <cfRule type="cellIs" dxfId="114" priority="18496" operator="lessThan">
      <formula>1</formula>
    </cfRule>
  </conditionalFormatting>
  <conditionalFormatting sqref="Y8:Z772">
    <cfRule type="cellIs" dxfId="113" priority="18442" operator="equal">
      <formula>"NÃO"</formula>
    </cfRule>
    <cfRule type="cellIs" dxfId="112" priority="18443" operator="equal">
      <formula>"SIM"</formula>
    </cfRule>
  </conditionalFormatting>
  <conditionalFormatting sqref="Y1047835:Y1048576">
    <cfRule type="cellIs" dxfId="111" priority="18323" operator="equal">
      <formula>"OPORTUNIDADE"</formula>
    </cfRule>
  </conditionalFormatting>
  <conditionalFormatting sqref="Y1047835:Y1048576">
    <cfRule type="cellIs" dxfId="110" priority="18321" operator="equal">
      <formula>"NÃO"</formula>
    </cfRule>
    <cfRule type="cellIs" dxfId="109" priority="18322" operator="equal">
      <formula>"SIM"</formula>
    </cfRule>
  </conditionalFormatting>
  <conditionalFormatting sqref="Y6:Y7">
    <cfRule type="cellIs" dxfId="108" priority="43" operator="equal">
      <formula>"OPORTUNIDADE"</formula>
    </cfRule>
  </conditionalFormatting>
  <conditionalFormatting sqref="Y6:Y7">
    <cfRule type="cellIs" dxfId="107" priority="41" operator="equal">
      <formula>"NÃO"</formula>
    </cfRule>
    <cfRule type="cellIs" dxfId="106" priority="42" operator="equal">
      <formula>"SIM"</formula>
    </cfRule>
  </conditionalFormatting>
  <conditionalFormatting sqref="BK1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9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39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73">
    <cfRule type="iconSet" priority="23962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6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998">
      <iconSet showValue="0">
        <cfvo type="percent" val="0"/>
        <cfvo type="num" val="1"/>
        <cfvo type="num" val="1" gte="0"/>
      </iconSet>
    </cfRule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4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F6:F772 AI6:AI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1639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1640</v>
      </c>
      <c r="E3" s="182" t="s">
        <v>1641</v>
      </c>
      <c r="F3" s="182" t="s">
        <v>1642</v>
      </c>
      <c r="G3" s="182" t="s">
        <v>1643</v>
      </c>
      <c r="H3" s="182" t="s">
        <v>1644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1645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1646</v>
      </c>
      <c r="D12" s="183">
        <v>9049</v>
      </c>
      <c r="E12" s="184">
        <v>46044</v>
      </c>
      <c r="F12" s="186" t="s">
        <v>1647</v>
      </c>
      <c r="G12" s="183" t="s">
        <v>1648</v>
      </c>
      <c r="H12" s="183"/>
    </row>
    <row r="13" spans="3:8">
      <c r="C13" s="183" t="s">
        <v>1646</v>
      </c>
      <c r="D13" s="183">
        <v>9044</v>
      </c>
      <c r="E13" s="184">
        <v>46044</v>
      </c>
      <c r="F13" s="186" t="s">
        <v>1649</v>
      </c>
      <c r="G13" s="183" t="s">
        <v>1650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1651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1651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1652</v>
      </c>
      <c r="C2" s="83" t="s">
        <v>1197</v>
      </c>
      <c r="D2" s="83" t="s">
        <v>1199</v>
      </c>
      <c r="E2" s="83" t="s">
        <v>1653</v>
      </c>
      <c r="F2" s="83" t="s">
        <v>1654</v>
      </c>
      <c r="G2" s="83" t="s">
        <v>1655</v>
      </c>
      <c r="H2" s="83" t="s">
        <v>1656</v>
      </c>
      <c r="I2" s="83" t="s">
        <v>1657</v>
      </c>
      <c r="J2" s="83" t="s">
        <v>1658</v>
      </c>
      <c r="K2" s="109" t="s">
        <v>1659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 hidden="1">
      <c r="B189" s="100" t="str">
        <f>IF(FN_MC!Y183="","*",FN_MC!Y183)</f>
        <v>*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TBS-TAL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 hidden="1">
      <c r="B191" s="100" t="str">
        <f>IF(FN_MC!Y185="","*",FN_MC!Y185)</f>
        <v>*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 hidden="1">
      <c r="B195" s="100" t="str">
        <f>IF(FN_MC!Y189="","*",FN_MC!Y189)</f>
        <v>*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TVI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 hidden="1">
      <c r="B196" s="100" t="str">
        <f>IF(FN_MC!Y190="","*",FN_MC!Y190)</f>
        <v>*</v>
      </c>
      <c r="C196" s="101">
        <f>IF(FN_MC!B190="","*",FN_MC!B190)</f>
        <v>46071</v>
      </c>
      <c r="D196" s="101" t="str">
        <f>IF(FN_MC!D190="","*",FN_MC!D190)</f>
        <v>MARCOS (TF-520)</v>
      </c>
      <c r="E196" s="101" t="str">
        <f>IF(FN_MC!H190="","*",FN_MC!H190)</f>
        <v>K52TQI</v>
      </c>
      <c r="F196" s="114" t="str">
        <f>IF(FN_MC!M190="","*",FN_MC!M190)</f>
        <v>TSP-TIN</v>
      </c>
      <c r="G196" s="101" t="str">
        <f>IF(FN_MC!I190="","*",FN_MC!I190)</f>
        <v>-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 hidden="1">
      <c r="B201" s="100" t="str">
        <f>IF(FN_MC!Y195="","*",FN_MC!Y195)</f>
        <v>*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 hidden="1">
      <c r="B208" s="100" t="str">
        <f>IF(FN_MC!Y183="","*",FN_MC!Y183)</f>
        <v>*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TBS-TAL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 hidden="1">
      <c r="B210" s="100" t="str">
        <f>IF(FN_MC!Y185="","*",FN_MC!Y185)</f>
        <v>*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 hidden="1">
      <c r="B214" s="100" t="str">
        <f>IF(FN_MC!Y189="","*",FN_MC!Y189)</f>
        <v>*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TVI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 hidden="1">
      <c r="B215" s="100" t="str">
        <f>IF(FN_MC!Y190="","*",FN_MC!Y190)</f>
        <v>*</v>
      </c>
      <c r="C215" s="101">
        <f>IF(FN_MC!B190="","*",FN_MC!B190)</f>
        <v>46071</v>
      </c>
      <c r="D215" s="101" t="str">
        <f>IF(FN_MC!D190="","*",FN_MC!D190)</f>
        <v>MARCOS (TF-520)</v>
      </c>
      <c r="E215" s="101" t="str">
        <f>IF(FN_MC!H190="","*",FN_MC!H190)</f>
        <v>K52TQI</v>
      </c>
      <c r="F215" s="114" t="str">
        <f>IF(FN_MC!M190="","*",FN_MC!M190)</f>
        <v>TSP-TIN</v>
      </c>
      <c r="G215" s="101" t="str">
        <f>IF(FN_MC!I190="","*",FN_MC!I190)</f>
        <v>-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 hidden="1">
      <c r="B220" s="100" t="str">
        <f>IF(FN_MC!Y195="","*",FN_MC!Y195)</f>
        <v>*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topLeftCell="J1" workbookViewId="0">
      <selection activeCell="A3" sqref="A3:T17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1660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1661</v>
      </c>
      <c r="B3" s="91" t="s">
        <v>1662</v>
      </c>
      <c r="C3" s="91" t="s">
        <v>7</v>
      </c>
      <c r="D3" s="92" t="s">
        <v>1212</v>
      </c>
      <c r="E3" s="92" t="s">
        <v>366</v>
      </c>
      <c r="F3" s="92" t="s">
        <v>1663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1664</v>
      </c>
      <c r="T3" s="94" t="s">
        <v>1215</v>
      </c>
      <c r="U3" s="90">
        <f ca="1">TODAY()-1</f>
        <v>46069</v>
      </c>
      <c r="V3" s="90">
        <f ca="1">U3-1</f>
        <v>46068</v>
      </c>
      <c r="W3" s="90">
        <f ca="1">V3-1</f>
        <v>46067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27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1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27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2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2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2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1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27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2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2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2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1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27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2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2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2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1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2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27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2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2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1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27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2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2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2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1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2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2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2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1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1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27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2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2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2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20000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1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27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2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2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2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1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2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27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2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2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20000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1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27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2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1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20000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27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2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0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2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1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2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20000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1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27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0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2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2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1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2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1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27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0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2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2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20000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1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>
        <f ca="1">_xlfn.XLOOKUP(G161&amp;$U$3,BS_CONTROLE[CHAVE],BS_CONTROLE[Quantidade_11],"-")</f>
        <v>1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1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2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0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27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>
        <f>IF(FN_MC!N172="","*",FN_MC!N172)</f>
        <v>239251</v>
      </c>
      <c r="M170" s="97">
        <f>IF(FN_MC!J172="","*",FN_MC!J172)</f>
        <v>74</v>
      </c>
      <c r="N170" s="179">
        <f>IF(FN_MC!K172="","*",FN_MC!K172)</f>
        <v>245</v>
      </c>
      <c r="O170" s="179">
        <f>IF(FN_MC!L172="","*",FN_MC!L172)</f>
        <v>239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1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 t="str">
        <f ca="1">_xlfn.XLOOKUP(G172&amp;$V$3,BS_CONTROLE[CHAVE],BS_CONTROLE[Quantidade_11],"-")</f>
        <v>-</v>
      </c>
      <c r="W172" s="98">
        <f ca="1">_xlfn.XLOOKUP(G172&amp;$W$3,BS_CONTROLE[CHAVE],BS_CONTROLE[Quantidade_11],"-")</f>
        <v>2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180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20000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2" t="str">
        <f>IF(FN_MC!N181="","*",FN_MC!N181)</f>
        <v>-</v>
      </c>
      <c r="M179" s="97" t="str">
        <f>IF(FN_MC!J181="","*",FN_MC!J181)</f>
        <v>*</v>
      </c>
      <c r="N179" s="179" t="str">
        <f>IF(FN_MC!K181="","*",FN_MC!K181)</f>
        <v>*</v>
      </c>
      <c r="O179" s="179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IF(FN_MC!Y182="","*",FN_MC!Y182)</f>
        <v>*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IF(FN_MC!Y183="","*",FN_MC!Y183)</f>
        <v>*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TBS-TAL</v>
      </c>
      <c r="L181" s="192" t="str">
        <f>IF(FN_MC!N183="","*",FN_MC!N183)</f>
        <v>TBSPAT1</v>
      </c>
      <c r="M181" s="97">
        <f>IF(FN_MC!J183="","*",FN_MC!J183)</f>
        <v>98</v>
      </c>
      <c r="N181" s="179">
        <f>IF(FN_MC!K183="","*",FN_MC!K183)</f>
        <v>661.84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1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IF(FN_MC!Y184="","*",FN_MC!Y184)</f>
        <v>*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472.2</v>
      </c>
      <c r="O182" s="179">
        <f>IF(FN_MC!L184="","*",FN_MC!L184)</f>
        <v>465.8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20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0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27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IF(FN_MC!Y185="","*",FN_MC!Y185)</f>
        <v>*</v>
      </c>
      <c r="B183" s="95" t="str">
        <f>IF(FN_MC!X185="","*",FN_MC!X185)</f>
        <v>Contrato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8.3333333333333329E-2</v>
      </c>
      <c r="R183" s="96" t="str">
        <f>IF(FN_MC!Q185="","*",CONCATENATE(FN_MC!Q185," ",FN_MC!R185))</f>
        <v>2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 t="str">
        <f ca="1">_xlfn.XLOOKUP(G183&amp;$V$3,BS_CONTROLE[CHAVE],BS_CONTROLE[Quantidade_11],"-")</f>
        <v>-</v>
      </c>
      <c r="W183" s="98">
        <f ca="1">_xlfn.XLOOKUP(G183&amp;$W$3,BS_CONTROLE[CHAVE],BS_CONTROLE[Quantidade_11],"-")</f>
        <v>2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IF(FN_MC!Y186="","*",FN_MC!Y186)</f>
        <v>*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180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IF(FN_MC!Y188="","*",FN_MC!Y188)</f>
        <v>*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RECOLHIMENTO DE DORMENTE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>
        <f>IF(FN_MC!N188="","*",FN_MC!N188)</f>
        <v>239251</v>
      </c>
      <c r="M186" s="97">
        <f>IF(FN_MC!J188="","*",FN_MC!J188)</f>
        <v>74</v>
      </c>
      <c r="N186" s="179">
        <f>IF(FN_MC!K188="","*",FN_MC!K188)</f>
        <v>243</v>
      </c>
      <c r="O186" s="179">
        <f>IF(FN_MC!L188="","*",FN_MC!L188)</f>
        <v>244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500 Nº DE DORMENTES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IF(FN_MC!Y189="","*",FN_MC!Y189)</f>
        <v>*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TVI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0.16666666666666666</v>
      </c>
      <c r="R187" s="96" t="str">
        <f>IF(FN_MC!Q189="","*",CONCATENATE(FN_MC!Q189," ",FN_MC!R189))</f>
        <v>4000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IF(FN_MC!Y190="","*",FN_MC!Y190)</f>
        <v>*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MARCOS (TF-520)</v>
      </c>
      <c r="H188" s="96" t="str">
        <f>IF(FN_MC!F190="","*",FN_MC!F190)</f>
        <v>PDM - SOLDA</v>
      </c>
      <c r="I188" s="96" t="str">
        <f>IF(FN_MC!H190="","*",FN_MC!H190)</f>
        <v>K52TQI</v>
      </c>
      <c r="J188" s="96" t="str">
        <f>IF(FN_MC!I190="","*",FN_MC!I190)</f>
        <v>-</v>
      </c>
      <c r="K188" s="96" t="str">
        <f>IF(FN_MC!M190="","*",FN_MC!M190)</f>
        <v>TSP-TIN</v>
      </c>
      <c r="L188" s="192" t="str">
        <f>IF(FN_MC!N190="","*",FN_MC!N190)</f>
        <v>K97TIN</v>
      </c>
      <c r="M188" s="97">
        <f>IF(FN_MC!J190="","*",FN_MC!J190)</f>
        <v>74</v>
      </c>
      <c r="N188" s="179">
        <f>IF(FN_MC!K190="","*",FN_MC!K190)</f>
        <v>97.62</v>
      </c>
      <c r="O188" s="179" t="str">
        <f>IF(FN_MC!L190="","*",FN_MC!L190)</f>
        <v>-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2 Nº DE SOLDA</v>
      </c>
      <c r="S188" s="96" t="str">
        <f>IF(FN_MC!V190="","*",FN_MC!V190)</f>
        <v>Marcos Euzebio</v>
      </c>
      <c r="T188" s="96" t="str">
        <f>IF(FN_MC!W190="","*",FN_MC!W190)</f>
        <v xml:space="preserve">Execução de solda - Condicionado a temperatura 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>
        <f ca="1">_xlfn.XLOOKUP(G188&amp;$W$3,BS_CONTROLE[CHAVE],BS_CONTROLE[Quantidade_11],"-")</f>
        <v>2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2" t="str">
        <f>IF(FN_MC!N191="","*",FN_MC!N191)</f>
        <v>-</v>
      </c>
      <c r="M189" s="97" t="str">
        <f>IF(FN_MC!J191="","*",FN_MC!J191)</f>
        <v>*</v>
      </c>
      <c r="N189" s="179" t="str">
        <f>IF(FN_MC!K191="","*",FN_MC!K191)</f>
        <v>*</v>
      </c>
      <c r="O189" s="179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IF(FN_MC!Y192="","*",FN_MC!Y192)</f>
        <v>*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2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IF(FN_MC!Y194="","*",FN_MC!Y194)</f>
        <v>*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20000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IF(FN_MC!Y195="","*",FN_MC!Y195)</f>
        <v>*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7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1665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1666</v>
      </c>
      <c r="C4" s="187" t="s">
        <v>1667</v>
      </c>
      <c r="D4" s="187" t="s">
        <v>1668</v>
      </c>
      <c r="E4" s="187" t="s">
        <v>1669</v>
      </c>
      <c r="F4" s="187" t="s">
        <v>366</v>
      </c>
      <c r="G4" s="187" t="s">
        <v>1670</v>
      </c>
    </row>
    <row r="5" spans="2:7">
      <c r="B5" s="188" t="s">
        <v>1671</v>
      </c>
      <c r="C5" s="188">
        <v>309525</v>
      </c>
      <c r="D5" s="188" t="s">
        <v>1672</v>
      </c>
      <c r="E5" s="188" t="s">
        <v>249</v>
      </c>
      <c r="F5" s="188" t="s">
        <v>1673</v>
      </c>
      <c r="G5" s="189">
        <v>46296</v>
      </c>
    </row>
    <row r="6" spans="2:7">
      <c r="B6" s="188" t="s">
        <v>1674</v>
      </c>
      <c r="C6" s="188">
        <v>257410</v>
      </c>
      <c r="D6" s="188" t="s">
        <v>1675</v>
      </c>
      <c r="E6" s="188" t="s">
        <v>249</v>
      </c>
      <c r="F6" s="188" t="s">
        <v>1673</v>
      </c>
      <c r="G6" s="189"/>
    </row>
    <row r="7" spans="2:7">
      <c r="B7" s="188" t="s">
        <v>1484</v>
      </c>
      <c r="C7" s="188">
        <v>256875</v>
      </c>
      <c r="D7" s="188" t="s">
        <v>1676</v>
      </c>
      <c r="E7" s="188" t="s">
        <v>249</v>
      </c>
      <c r="F7" s="188" t="s">
        <v>1673</v>
      </c>
      <c r="G7" s="189">
        <v>46296</v>
      </c>
    </row>
    <row r="8" spans="2:7">
      <c r="B8" s="188" t="s">
        <v>1677</v>
      </c>
      <c r="C8" s="188">
        <v>257278</v>
      </c>
      <c r="D8" s="188" t="s">
        <v>1678</v>
      </c>
      <c r="E8" s="188" t="s">
        <v>240</v>
      </c>
      <c r="F8" s="188" t="s">
        <v>1679</v>
      </c>
      <c r="G8" s="189">
        <v>46235</v>
      </c>
    </row>
    <row r="9" spans="2:7">
      <c r="B9" s="188" t="s">
        <v>1680</v>
      </c>
      <c r="C9" s="188">
        <v>261794</v>
      </c>
      <c r="D9" s="188" t="s">
        <v>1681</v>
      </c>
      <c r="E9" s="188" t="s">
        <v>240</v>
      </c>
      <c r="F9" s="188" t="s">
        <v>1679</v>
      </c>
      <c r="G9" s="189">
        <v>46082</v>
      </c>
    </row>
    <row r="10" spans="2:7">
      <c r="B10" s="188" t="s">
        <v>1682</v>
      </c>
      <c r="C10" s="188">
        <v>257033</v>
      </c>
      <c r="D10" s="188" t="s">
        <v>1683</v>
      </c>
      <c r="E10" s="188" t="s">
        <v>240</v>
      </c>
      <c r="F10" s="188" t="s">
        <v>480</v>
      </c>
      <c r="G10" s="188" t="s">
        <v>1684</v>
      </c>
    </row>
    <row r="11" spans="2:7">
      <c r="B11" s="188" t="s">
        <v>1685</v>
      </c>
      <c r="C11" s="188">
        <v>396578</v>
      </c>
      <c r="D11" s="188" t="s">
        <v>1686</v>
      </c>
      <c r="E11" s="188" t="s">
        <v>240</v>
      </c>
      <c r="F11" s="188" t="s">
        <v>480</v>
      </c>
      <c r="G11" s="188" t="s">
        <v>1684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1687</v>
      </c>
      <c r="D5" s="288"/>
      <c r="E5" s="288"/>
      <c r="F5" s="288"/>
      <c r="G5" s="288"/>
      <c r="H5" s="288"/>
      <c r="I5" s="288"/>
      <c r="J5" s="289"/>
      <c r="K5" s="290" t="s">
        <v>1688</v>
      </c>
      <c r="L5" s="291"/>
      <c r="M5" s="291"/>
      <c r="N5" s="291"/>
      <c r="O5" s="292" t="s">
        <v>1689</v>
      </c>
      <c r="P5" s="293"/>
      <c r="Q5" s="294"/>
    </row>
    <row r="6" spans="1:17" s="81" customFormat="1" ht="15.75" customHeight="1">
      <c r="A6" s="75" t="s">
        <v>1663</v>
      </c>
      <c r="B6" s="82" t="s">
        <v>1662</v>
      </c>
      <c r="C6" s="83" t="s">
        <v>1212</v>
      </c>
      <c r="D6" s="84" t="s">
        <v>1213</v>
      </c>
      <c r="E6" s="83" t="s">
        <v>1690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1691</v>
      </c>
      <c r="M6" s="116" t="s">
        <v>29</v>
      </c>
      <c r="N6" s="117" t="s">
        <v>1207</v>
      </c>
      <c r="O6" s="161" t="s">
        <v>1250</v>
      </c>
      <c r="P6" s="128"/>
      <c r="Q6" s="138" t="s">
        <v>1692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1</v>
      </c>
      <c r="P197" s="78"/>
      <c r="Q197" s="120" t="str">
        <f>IF($A$2=1,IF(FN_MC!BJ170="","*",FN_MC!BJ170),IF(FN_MC!BK170="","*",FN_MC!BK170))</f>
        <v>*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245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245</v>
      </c>
      <c r="N202" s="118" t="str">
        <f>IF(FN_MC!AM172="","*",FN_MC!AM172)</f>
        <v>TVI-TJA</v>
      </c>
      <c r="O202" s="135">
        <f>FN_MC!BH172</f>
        <v>1</v>
      </c>
      <c r="P202" s="78"/>
      <c r="Q202" s="120" t="str">
        <f>IF($A$2=1,IF(FN_MC!BJ172="","*",FN_MC!BJ172),IF(FN_MC!BK172="","*",FN_MC!BK172))</f>
        <v>*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1</v>
      </c>
      <c r="P203" s="78"/>
      <c r="Q203" s="120" t="str">
        <f>IF($A$2=1,IF(FN_MC!BJ173="","*",FN_MC!BJ173),IF(FN_MC!BK173="","*",FN_MC!BK173))</f>
        <v>*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TBS-TAL</v>
      </c>
      <c r="H212" s="125">
        <f>IF(FN_MC!K183="","*",FN_MC!K183)</f>
        <v>661.84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TBS-TAL</v>
      </c>
      <c r="M212" s="118">
        <f>IF(FN_MC!AP183="","*",FN_MC!AP183)</f>
        <v>661.84</v>
      </c>
      <c r="N212" s="118" t="str">
        <f>IF(FN_MC!AM183="","*",FN_MC!AM183)</f>
        <v>TBS-TAL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472.2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472.2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Contrato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8.3333333333333329E-2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243</v>
      </c>
      <c r="I217" s="110">
        <f>IF(FN_MC!O188="","*",FN_MC!O188)</f>
        <v>0.35416666666666669</v>
      </c>
      <c r="J217" s="110">
        <f>IF(FN_MC!P188="","*",FN_MC!P188)</f>
        <v>8.3333333333333329E-2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243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TVI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0.16666666666666666</v>
      </c>
      <c r="K218" s="118" t="str">
        <f>IF(FN_MC!AK189="","*",FN_MC!AK189)</f>
        <v>TVI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MARCOS (TF-520)</v>
      </c>
      <c r="F219" s="87" t="str">
        <f>IF(FN_MC!H190="","*",FN_MC!H190)</f>
        <v>K52TQI</v>
      </c>
      <c r="G219" s="87" t="str">
        <f>IF(FN_MC!M190="","*",FN_MC!M190)</f>
        <v>TSP-TIN</v>
      </c>
      <c r="H219" s="125">
        <f>IF(FN_MC!K190="","*",FN_MC!K190)</f>
        <v>97.62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K52TQI</v>
      </c>
      <c r="L219" s="118" t="str">
        <f>IF(FN_MC!AM190="","*",FN_MC!AM190)</f>
        <v>TSP-TIN</v>
      </c>
      <c r="M219" s="118">
        <f>IF(FN_MC!AP190="","*",FN_MC!AP190)</f>
        <v>97.62</v>
      </c>
      <c r="N219" s="118" t="str">
        <f>IF(FN_MC!AM190="","*",FN_MC!AM190)</f>
        <v>TSP-TIN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2026-02-17T16:50:38Z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