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83" documentId="120_S{118792C3-22EF-5104-A093-F22BFE3913F3}" xr6:coauthVersionLast="47" xr6:coauthVersionMax="47" xr10:uidLastSave="{02F0DD3B-8952-43B3-BF67-79CDFD22AB2E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6" i="1"/>
  <c r="G766" i="1"/>
  <c r="M766" i="1" a="1"/>
  <c r="M766" i="1"/>
  <c r="G767" i="10" s="1"/>
  <c r="N766" i="1" a="1"/>
  <c r="N766" i="1"/>
  <c r="R766" i="1"/>
  <c r="S766" i="1" a="1"/>
  <c r="S766" i="1"/>
  <c r="C767" i="10" s="1"/>
  <c r="T766" i="1" a="1"/>
  <c r="T766" i="1"/>
  <c r="D767" i="10" s="1"/>
  <c r="U766" i="1" a="1"/>
  <c r="U766" i="1"/>
  <c r="AJ766" i="1"/>
  <c r="AK766" i="1"/>
  <c r="K767" i="10" s="1"/>
  <c r="AL766" i="1"/>
  <c r="AM766" i="1"/>
  <c r="AN766" i="1"/>
  <c r="AO766" i="1"/>
  <c r="AP766" i="1"/>
  <c r="M767" i="10" s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G336" i="10" s="1"/>
  <c r="N335" i="1" a="1"/>
  <c r="N335" i="1"/>
  <c r="L332" i="11" s="1"/>
  <c r="R335" i="1"/>
  <c r="R332" i="11" s="1"/>
  <c r="S335" i="1" a="1"/>
  <c r="S335" i="1"/>
  <c r="C336" i="10" s="1"/>
  <c r="T335" i="1" a="1"/>
  <c r="T335" i="1"/>
  <c r="D336" i="10" s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G337" i="10" s="1"/>
  <c r="N336" i="1" a="1"/>
  <c r="N336" i="1"/>
  <c r="L333" i="11" s="1"/>
  <c r="R336" i="1"/>
  <c r="R333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L334" i="11" s="1"/>
  <c r="R337" i="1"/>
  <c r="R334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G314" i="10" s="1"/>
  <c r="A332" i="1"/>
  <c r="A331" i="1"/>
  <c r="C331" i="1"/>
  <c r="G331" i="1"/>
  <c r="M331" i="1" a="1"/>
  <c r="M331" i="1"/>
  <c r="G332" i="10" s="1"/>
  <c r="N331" i="1" a="1"/>
  <c r="N331" i="1"/>
  <c r="L328" i="11" s="1"/>
  <c r="R331" i="1"/>
  <c r="R328" i="11" s="1"/>
  <c r="S331" i="1" a="1"/>
  <c r="S331" i="1"/>
  <c r="C332" i="10" s="1"/>
  <c r="T331" i="1" a="1"/>
  <c r="T331" i="1"/>
  <c r="D332" i="10" s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G333" i="10" s="1"/>
  <c r="N332" i="1" a="1"/>
  <c r="N332" i="1"/>
  <c r="L329" i="11" s="1"/>
  <c r="R332" i="1"/>
  <c r="R329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G326" i="10" s="1"/>
  <c r="C325" i="1"/>
  <c r="G325" i="1"/>
  <c r="R325" i="1"/>
  <c r="R322" i="11" s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G341" i="10" s="1"/>
  <c r="A328" i="1"/>
  <c r="C328" i="1"/>
  <c r="G328" i="1"/>
  <c r="M328" i="1" a="1"/>
  <c r="M328" i="1"/>
  <c r="G329" i="10" s="1"/>
  <c r="N328" i="1" a="1"/>
  <c r="N328" i="1"/>
  <c r="L325" i="11" s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R292" i="11" s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L303" i="11" s="1"/>
  <c r="M306" i="1" a="1"/>
  <c r="M306" i="1" s="1"/>
  <c r="G307" i="10" s="1"/>
  <c r="A297" i="1"/>
  <c r="A298" i="1"/>
  <c r="C297" i="1"/>
  <c r="G297" i="1"/>
  <c r="R297" i="1"/>
  <c r="R294" i="11" s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G300" i="10" s="1"/>
  <c r="N298" i="1" a="1"/>
  <c r="N298" i="1" s="1"/>
  <c r="L295" i="1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R279" i="11" s="1"/>
  <c r="N282" i="1" a="1"/>
  <c r="N282" i="1" s="1"/>
  <c r="L279" i="1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R280" i="11" s="1"/>
  <c r="N283" i="1" a="1"/>
  <c r="N283" i="1" s="1"/>
  <c r="L280" i="1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R278" i="11" s="1"/>
  <c r="N281" i="1" a="1"/>
  <c r="N281" i="1" s="1"/>
  <c r="L278" i="1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R274" i="11" s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L275" i="1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R277" i="11" s="1"/>
  <c r="N280" i="1" a="1"/>
  <c r="N280" i="1" s="1"/>
  <c r="L277" i="1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L281" i="1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R276" i="11" s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R283" i="11" s="1"/>
  <c r="G286" i="1"/>
  <c r="C286" i="1"/>
  <c r="N288" i="1" a="1"/>
  <c r="N288" i="1" s="1"/>
  <c r="L285" i="11" s="1"/>
  <c r="M288" i="1" a="1"/>
  <c r="M288" i="1"/>
  <c r="G289" i="10" s="1"/>
  <c r="Q261" i="1"/>
  <c r="N257" i="1" a="1"/>
  <c r="N257" i="1" s="1"/>
  <c r="L254" i="1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R253" i="11" s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 s="1"/>
  <c r="L246" i="11" s="1"/>
  <c r="M249" i="1" a="1"/>
  <c r="M249" i="1" s="1"/>
  <c r="G250" i="10" s="1"/>
  <c r="N244" i="1" a="1"/>
  <c r="N244" i="1" s="1"/>
  <c r="L241" i="11" s="1"/>
  <c r="M244" i="1" a="1"/>
  <c r="M244" i="1" s="1"/>
  <c r="G245" i="10" s="1"/>
  <c r="N243" i="1" a="1"/>
  <c r="N243" i="1" s="1"/>
  <c r="L240" i="11" s="1"/>
  <c r="M243" i="1" a="1"/>
  <c r="M243" i="1"/>
  <c r="G244" i="10" s="1"/>
  <c r="N242" i="1" a="1"/>
  <c r="N242" i="1" s="1"/>
  <c r="L239" i="1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L229" i="11" s="1"/>
  <c r="M232" i="1" a="1"/>
  <c r="M232" i="1" s="1"/>
  <c r="G233" i="10" s="1"/>
  <c r="N241" i="1" a="1"/>
  <c r="N241" i="1" s="1"/>
  <c r="L238" i="11" s="1"/>
  <c r="N239" i="1" a="1"/>
  <c r="N239" i="1" s="1"/>
  <c r="L236" i="1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L233" i="1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/>
  <c r="G223" i="10" s="1"/>
  <c r="N222" i="1" a="1"/>
  <c r="N222" i="1" s="1"/>
  <c r="L219" i="11" s="1"/>
  <c r="M223" i="1" a="1"/>
  <c r="M223" i="1" s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G208" i="10" s="1"/>
  <c r="N205" i="1" a="1"/>
  <c r="N205" i="1" s="1"/>
  <c r="L202" i="11" s="1"/>
  <c r="M205" i="1" a="1"/>
  <c r="M205" i="1" s="1"/>
  <c r="G206" i="10" s="1"/>
  <c r="N204" i="1" a="1"/>
  <c r="N204" i="1" s="1"/>
  <c r="L201" i="11" s="1"/>
  <c r="M204" i="1" a="1"/>
  <c r="M204" i="1"/>
  <c r="G205" i="10" s="1"/>
  <c r="N199" i="1" a="1"/>
  <c r="N199" i="1" s="1"/>
  <c r="L196" i="11" s="1"/>
  <c r="M199" i="1" a="1"/>
  <c r="M199" i="1" s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L138" i="1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G131" i="10" s="1"/>
  <c r="M132" i="1" a="1"/>
  <c r="M132" i="1" s="1"/>
  <c r="G133" i="10" s="1"/>
  <c r="N128" i="1" a="1"/>
  <c r="N128" i="1"/>
  <c r="L125" i="1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D132" i="10" s="1"/>
  <c r="S131" i="1" a="1"/>
  <c r="S131" i="1" s="1"/>
  <c r="C132" i="10" s="1"/>
  <c r="R131" i="1"/>
  <c r="R128" i="11" s="1"/>
  <c r="AN131" i="1"/>
  <c r="AM131" i="1"/>
  <c r="G131" i="1"/>
  <c r="C131" i="1"/>
  <c r="M129" i="1" a="1"/>
  <c r="M129" i="1" s="1"/>
  <c r="G130" i="10" s="1"/>
  <c r="G129" i="1"/>
  <c r="N86" i="1" a="1"/>
  <c r="N86" i="1" s="1"/>
  <c r="L83" i="11" s="1"/>
  <c r="M86" i="1" a="1"/>
  <c r="M86" i="1" s="1"/>
  <c r="G87" i="10" s="1"/>
  <c r="M110" i="1" a="1"/>
  <c r="M110" i="1" s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 s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64" i="1"/>
  <c r="AI166" i="1"/>
  <c r="BB166" i="1" s="1"/>
  <c r="C765" i="1"/>
  <c r="G765" i="1"/>
  <c r="M765" i="1" a="1"/>
  <c r="M765" i="1" s="1"/>
  <c r="G766" i="10" s="1"/>
  <c r="N765" i="1" a="1"/>
  <c r="N765" i="1" s="1"/>
  <c r="L762" i="11" s="1"/>
  <c r="R765" i="1"/>
  <c r="S765" i="1" a="1"/>
  <c r="S765" i="1" s="1"/>
  <c r="C766" i="10" s="1"/>
  <c r="T765" i="1" a="1"/>
  <c r="T765" i="1" s="1"/>
  <c r="D766" i="10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D765" i="10" s="1"/>
  <c r="T194" i="1" a="1"/>
  <c r="T194" i="1" s="1"/>
  <c r="D19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4" i="1" a="1"/>
  <c r="T334" i="1" s="1"/>
  <c r="D335" i="10" s="1"/>
  <c r="T333" i="1" a="1"/>
  <c r="T333" i="1" s="1"/>
  <c r="D334" i="10" s="1"/>
  <c r="T330" i="1" a="1"/>
  <c r="T330" i="1" s="1"/>
  <c r="D331" i="10" s="1"/>
  <c r="T329" i="1" a="1"/>
  <c r="T329" i="1" s="1"/>
  <c r="D330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4" i="1" a="1"/>
  <c r="S764" i="1" s="1"/>
  <c r="C765" i="10" s="1"/>
  <c r="S194" i="1" a="1"/>
  <c r="S194" i="1" s="1"/>
  <c r="C19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4" i="1" a="1"/>
  <c r="S334" i="1" s="1"/>
  <c r="C335" i="10" s="1"/>
  <c r="S333" i="1" a="1"/>
  <c r="S333" i="1" s="1"/>
  <c r="C334" i="10" s="1"/>
  <c r="S330" i="1" a="1"/>
  <c r="S330" i="1" s="1"/>
  <c r="C331" i="10" s="1"/>
  <c r="S329" i="1" a="1"/>
  <c r="S329" i="1" s="1"/>
  <c r="C330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G765" i="10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8" i="11" s="1"/>
  <c r="R341" i="1"/>
  <c r="R338" i="11" s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G610" i="10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G564" i="10" s="1"/>
  <c r="N563" i="1" a="1"/>
  <c r="N563" i="1" s="1"/>
  <c r="L560" i="11" s="1"/>
  <c r="M564" i="1" a="1"/>
  <c r="M564" i="1" s="1"/>
  <c r="G565" i="10" s="1"/>
  <c r="N564" i="1" a="1"/>
  <c r="N564" i="1" s="1"/>
  <c r="L561" i="11" s="1"/>
  <c r="M565" i="1" a="1"/>
  <c r="M565" i="1" s="1"/>
  <c r="G566" i="10" s="1"/>
  <c r="N565" i="1" a="1"/>
  <c r="N565" i="1" s="1"/>
  <c r="L562" i="11" s="1"/>
  <c r="M566" i="1" a="1"/>
  <c r="M566" i="1" s="1"/>
  <c r="G567" i="10" s="1"/>
  <c r="N566" i="1" a="1"/>
  <c r="N566" i="1" s="1"/>
  <c r="L563" i="11" s="1"/>
  <c r="M567" i="1" a="1"/>
  <c r="M567" i="1" s="1"/>
  <c r="G568" i="10" s="1"/>
  <c r="N567" i="1" a="1"/>
  <c r="N567" i="1" s="1"/>
  <c r="L564" i="11" s="1"/>
  <c r="M568" i="1" a="1"/>
  <c r="M568" i="1" s="1"/>
  <c r="G569" i="10" s="1"/>
  <c r="N568" i="1" a="1"/>
  <c r="N568" i="1" s="1"/>
  <c r="L565" i="11" s="1"/>
  <c r="M569" i="1" a="1"/>
  <c r="M569" i="1" s="1"/>
  <c r="G570" i="10" s="1"/>
  <c r="N569" i="1" a="1"/>
  <c r="N569" i="1" s="1"/>
  <c r="L566" i="11" s="1"/>
  <c r="M570" i="1" a="1"/>
  <c r="M570" i="1" s="1"/>
  <c r="G571" i="10" s="1"/>
  <c r="N570" i="1" a="1"/>
  <c r="N570" i="1" s="1"/>
  <c r="L567" i="11" s="1"/>
  <c r="M571" i="1" a="1"/>
  <c r="M571" i="1" s="1"/>
  <c r="G572" i="10" s="1"/>
  <c r="N571" i="1" a="1"/>
  <c r="N571" i="1" s="1"/>
  <c r="L568" i="11" s="1"/>
  <c r="M572" i="1" a="1"/>
  <c r="M572" i="1" s="1"/>
  <c r="G573" i="10" s="1"/>
  <c r="N572" i="1" a="1"/>
  <c r="N572" i="1" s="1"/>
  <c r="L569" i="11" s="1"/>
  <c r="M573" i="1" a="1"/>
  <c r="M573" i="1" s="1"/>
  <c r="G574" i="10" s="1"/>
  <c r="N573" i="1" a="1"/>
  <c r="N573" i="1" s="1"/>
  <c r="L570" i="11" s="1"/>
  <c r="M574" i="1" a="1"/>
  <c r="M574" i="1" s="1"/>
  <c r="G575" i="10" s="1"/>
  <c r="N574" i="1" a="1"/>
  <c r="N574" i="1" s="1"/>
  <c r="L571" i="11" s="1"/>
  <c r="M575" i="1" a="1"/>
  <c r="M575" i="1" s="1"/>
  <c r="G576" i="10" s="1"/>
  <c r="N575" i="1" a="1"/>
  <c r="N575" i="1" s="1"/>
  <c r="L572" i="11" s="1"/>
  <c r="M576" i="1" a="1"/>
  <c r="M576" i="1" s="1"/>
  <c r="G577" i="10" s="1"/>
  <c r="N576" i="1" a="1"/>
  <c r="N576" i="1" s="1"/>
  <c r="L573" i="11" s="1"/>
  <c r="M577" i="1" a="1"/>
  <c r="M577" i="1" s="1"/>
  <c r="G578" i="10" s="1"/>
  <c r="N577" i="1" a="1"/>
  <c r="N577" i="1" s="1"/>
  <c r="L574" i="11" s="1"/>
  <c r="M578" i="1" a="1"/>
  <c r="M578" i="1" s="1"/>
  <c r="G579" i="10" s="1"/>
  <c r="N578" i="1" a="1"/>
  <c r="N578" i="1" s="1"/>
  <c r="L575" i="11" s="1"/>
  <c r="M579" i="1" a="1"/>
  <c r="M579" i="1" s="1"/>
  <c r="G580" i="10" s="1"/>
  <c r="N579" i="1" a="1"/>
  <c r="N579" i="1" s="1"/>
  <c r="L576" i="11" s="1"/>
  <c r="M580" i="1" a="1"/>
  <c r="M580" i="1" s="1"/>
  <c r="G581" i="10" s="1"/>
  <c r="N580" i="1" a="1"/>
  <c r="N580" i="1" s="1"/>
  <c r="L577" i="11" s="1"/>
  <c r="M581" i="1" a="1"/>
  <c r="M581" i="1" s="1"/>
  <c r="G582" i="10" s="1"/>
  <c r="N581" i="1" a="1"/>
  <c r="N581" i="1" s="1"/>
  <c r="L578" i="11" s="1"/>
  <c r="M582" i="1" a="1"/>
  <c r="M582" i="1" s="1"/>
  <c r="G583" i="10" s="1"/>
  <c r="N582" i="1" a="1"/>
  <c r="N582" i="1" s="1"/>
  <c r="L579" i="11" s="1"/>
  <c r="M583" i="1" a="1"/>
  <c r="M583" i="1" s="1"/>
  <c r="G584" i="10" s="1"/>
  <c r="N583" i="1" a="1"/>
  <c r="N583" i="1" s="1"/>
  <c r="L580" i="11" s="1"/>
  <c r="M584" i="1" a="1"/>
  <c r="M584" i="1" s="1"/>
  <c r="G585" i="10" s="1"/>
  <c r="N584" i="1" a="1"/>
  <c r="N584" i="1" s="1"/>
  <c r="L581" i="11" s="1"/>
  <c r="M585" i="1" a="1"/>
  <c r="M585" i="1" s="1"/>
  <c r="G586" i="10" s="1"/>
  <c r="N585" i="1" a="1"/>
  <c r="N585" i="1" s="1"/>
  <c r="L582" i="11" s="1"/>
  <c r="M586" i="1" a="1"/>
  <c r="M586" i="1" s="1"/>
  <c r="G587" i="10" s="1"/>
  <c r="N586" i="1" a="1"/>
  <c r="N586" i="1" s="1"/>
  <c r="L583" i="11" s="1"/>
  <c r="M587" i="1" a="1"/>
  <c r="M587" i="1" s="1"/>
  <c r="G588" i="10" s="1"/>
  <c r="N587" i="1" a="1"/>
  <c r="N587" i="1" s="1"/>
  <c r="L584" i="11" s="1"/>
  <c r="M588" i="1" a="1"/>
  <c r="M588" i="1" s="1"/>
  <c r="G589" i="10" s="1"/>
  <c r="N588" i="1" a="1"/>
  <c r="N588" i="1" s="1"/>
  <c r="L585" i="11" s="1"/>
  <c r="M589" i="1" a="1"/>
  <c r="M589" i="1" s="1"/>
  <c r="G590" i="10" s="1"/>
  <c r="N589" i="1" a="1"/>
  <c r="N589" i="1" s="1"/>
  <c r="L586" i="11" s="1"/>
  <c r="M590" i="1" a="1"/>
  <c r="M590" i="1" s="1"/>
  <c r="G591" i="10" s="1"/>
  <c r="N590" i="1" a="1"/>
  <c r="N590" i="1" s="1"/>
  <c r="L587" i="11" s="1"/>
  <c r="M591" i="1" a="1"/>
  <c r="M591" i="1" s="1"/>
  <c r="G592" i="10" s="1"/>
  <c r="N591" i="1" a="1"/>
  <c r="N591" i="1" s="1"/>
  <c r="L588" i="11" s="1"/>
  <c r="M592" i="1" a="1"/>
  <c r="M592" i="1" s="1"/>
  <c r="G593" i="10" s="1"/>
  <c r="N592" i="1" a="1"/>
  <c r="N592" i="1" s="1"/>
  <c r="L589" i="11" s="1"/>
  <c r="M593" i="1" a="1"/>
  <c r="M593" i="1" s="1"/>
  <c r="G594" i="10" s="1"/>
  <c r="N593" i="1" a="1"/>
  <c r="N593" i="1" s="1"/>
  <c r="L590" i="11" s="1"/>
  <c r="M594" i="1" a="1"/>
  <c r="M594" i="1" s="1"/>
  <c r="G595" i="10" s="1"/>
  <c r="N594" i="1" a="1"/>
  <c r="N594" i="1" s="1"/>
  <c r="L591" i="11" s="1"/>
  <c r="M595" i="1" a="1"/>
  <c r="M595" i="1" s="1"/>
  <c r="G596" i="10" s="1"/>
  <c r="N595" i="1" a="1"/>
  <c r="N595" i="1" s="1"/>
  <c r="L592" i="11" s="1"/>
  <c r="M596" i="1" a="1"/>
  <c r="M596" i="1" s="1"/>
  <c r="G597" i="10" s="1"/>
  <c r="N596" i="1" a="1"/>
  <c r="N596" i="1" s="1"/>
  <c r="L593" i="11" s="1"/>
  <c r="M597" i="1" a="1"/>
  <c r="M597" i="1" s="1"/>
  <c r="G598" i="10" s="1"/>
  <c r="N597" i="1" a="1"/>
  <c r="N597" i="1" s="1"/>
  <c r="L594" i="11" s="1"/>
  <c r="M598" i="1" a="1"/>
  <c r="M598" i="1" s="1"/>
  <c r="G599" i="10" s="1"/>
  <c r="N598" i="1" a="1"/>
  <c r="N598" i="1" s="1"/>
  <c r="L595" i="11" s="1"/>
  <c r="M599" i="1" a="1"/>
  <c r="M599" i="1" s="1"/>
  <c r="G600" i="10" s="1"/>
  <c r="N599" i="1" a="1"/>
  <c r="N599" i="1" s="1"/>
  <c r="L596" i="11" s="1"/>
  <c r="M600" i="1" a="1"/>
  <c r="M600" i="1" s="1"/>
  <c r="G601" i="10" s="1"/>
  <c r="N600" i="1" a="1"/>
  <c r="N600" i="1" s="1"/>
  <c r="L597" i="11" s="1"/>
  <c r="M601" i="1" a="1"/>
  <c r="M601" i="1" s="1"/>
  <c r="G602" i="10" s="1"/>
  <c r="N601" i="1" a="1"/>
  <c r="N601" i="1" s="1"/>
  <c r="L598" i="11" s="1"/>
  <c r="M602" i="1" a="1"/>
  <c r="M602" i="1" s="1"/>
  <c r="G603" i="10" s="1"/>
  <c r="N602" i="1" a="1"/>
  <c r="N602" i="1" s="1"/>
  <c r="L599" i="11" s="1"/>
  <c r="M603" i="1" a="1"/>
  <c r="M603" i="1" s="1"/>
  <c r="G604" i="10" s="1"/>
  <c r="N603" i="1" a="1"/>
  <c r="N603" i="1" s="1"/>
  <c r="L600" i="11" s="1"/>
  <c r="M604" i="1" a="1"/>
  <c r="M604" i="1" s="1"/>
  <c r="G605" i="10" s="1"/>
  <c r="N604" i="1" a="1"/>
  <c r="N604" i="1" s="1"/>
  <c r="L601" i="11" s="1"/>
  <c r="M605" i="1" a="1"/>
  <c r="M605" i="1" s="1"/>
  <c r="G606" i="10" s="1"/>
  <c r="N605" i="1" a="1"/>
  <c r="N605" i="1" s="1"/>
  <c r="L602" i="11" s="1"/>
  <c r="M606" i="1" a="1"/>
  <c r="M606" i="1" s="1"/>
  <c r="G607" i="10" s="1"/>
  <c r="N606" i="1" a="1"/>
  <c r="N606" i="1" s="1"/>
  <c r="L603" i="11" s="1"/>
  <c r="M607" i="1" a="1"/>
  <c r="M607" i="1" s="1"/>
  <c r="G608" i="10" s="1"/>
  <c r="N607" i="1" a="1"/>
  <c r="N607" i="1" s="1"/>
  <c r="L604" i="11" s="1"/>
  <c r="M608" i="1" a="1"/>
  <c r="M608" i="1" s="1"/>
  <c r="G609" i="10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33" i="10" l="1"/>
  <c r="N33" i="10"/>
  <c r="L27" i="10"/>
  <c r="N27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32" i="10"/>
  <c r="N32" i="10"/>
  <c r="L13" i="10"/>
  <c r="N13" i="10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L767" i="10"/>
  <c r="N767" i="10"/>
  <c r="BQ766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602" i="10" l="1"/>
  <c r="N602" i="10"/>
  <c r="L700" i="10"/>
  <c r="N700" i="10"/>
  <c r="L721" i="10"/>
  <c r="N721" i="10"/>
  <c r="L743" i="10"/>
  <c r="N743" i="10"/>
  <c r="L761" i="10"/>
  <c r="N761" i="10"/>
  <c r="L667" i="10"/>
  <c r="N667" i="10"/>
  <c r="L630" i="10"/>
  <c r="N630" i="10"/>
  <c r="L675" i="10"/>
  <c r="N675" i="10"/>
  <c r="L629" i="10"/>
  <c r="N629" i="10"/>
  <c r="L638" i="10"/>
  <c r="N638" i="10"/>
  <c r="L656" i="10"/>
  <c r="N656" i="10"/>
  <c r="L674" i="10"/>
  <c r="N674" i="10"/>
  <c r="L533" i="10"/>
  <c r="N533" i="10"/>
  <c r="L560" i="10"/>
  <c r="N560" i="10"/>
  <c r="L543" i="10"/>
  <c r="N543" i="10"/>
  <c r="L529" i="10"/>
  <c r="N529" i="10"/>
  <c r="L553" i="10"/>
  <c r="N553" i="10"/>
  <c r="L269" i="10"/>
  <c r="N269" i="10"/>
  <c r="L140" i="10"/>
  <c r="N140" i="10"/>
  <c r="L122" i="10"/>
  <c r="N122" i="10"/>
  <c r="L118" i="10"/>
  <c r="N118" i="10"/>
  <c r="L131" i="10"/>
  <c r="N131" i="10"/>
  <c r="L188" i="10"/>
  <c r="N188" i="10"/>
  <c r="L223" i="10"/>
  <c r="N223" i="10"/>
  <c r="L237" i="10"/>
  <c r="N237" i="10"/>
  <c r="L246" i="10"/>
  <c r="N246" i="10"/>
  <c r="L266" i="10"/>
  <c r="N266" i="10"/>
  <c r="L304" i="10"/>
  <c r="N304" i="10"/>
  <c r="L310" i="10"/>
  <c r="N310" i="10"/>
  <c r="L319" i="10"/>
  <c r="N319" i="10"/>
  <c r="L325" i="10"/>
  <c r="N325" i="10"/>
  <c r="L340" i="10"/>
  <c r="N340" i="10"/>
  <c r="L361" i="10"/>
  <c r="N361" i="10"/>
  <c r="L370" i="10"/>
  <c r="N370" i="10"/>
  <c r="L378" i="10"/>
  <c r="N378" i="10"/>
  <c r="L423" i="10"/>
  <c r="N423" i="10"/>
  <c r="L438" i="10"/>
  <c r="N438" i="10"/>
  <c r="L462" i="10"/>
  <c r="N462" i="10"/>
  <c r="L471" i="10"/>
  <c r="N471" i="10"/>
  <c r="L507" i="10"/>
  <c r="N507" i="10"/>
  <c r="L568" i="10"/>
  <c r="N568" i="10"/>
  <c r="L600" i="10"/>
  <c r="N600" i="10"/>
  <c r="L596" i="10"/>
  <c r="N596" i="10"/>
  <c r="L587" i="10"/>
  <c r="N587" i="10"/>
  <c r="L677" i="10"/>
  <c r="N677" i="10"/>
  <c r="L690" i="10"/>
  <c r="N690" i="10"/>
  <c r="L694" i="10"/>
  <c r="N694" i="10"/>
  <c r="L703" i="10"/>
  <c r="N703" i="10"/>
  <c r="L709" i="10"/>
  <c r="N709" i="10"/>
  <c r="L718" i="10"/>
  <c r="N718" i="10"/>
  <c r="L727" i="10"/>
  <c r="N727" i="10"/>
  <c r="L730" i="10"/>
  <c r="N730" i="10"/>
  <c r="L736" i="10"/>
  <c r="N736" i="10"/>
  <c r="L749" i="10"/>
  <c r="N749" i="10"/>
  <c r="L758" i="10"/>
  <c r="N758" i="10"/>
  <c r="L613" i="10"/>
  <c r="N613" i="10"/>
  <c r="L631" i="10"/>
  <c r="N631" i="10"/>
  <c r="L649" i="10"/>
  <c r="N649" i="10"/>
  <c r="L676" i="10"/>
  <c r="N676" i="10"/>
  <c r="L612" i="10"/>
  <c r="N612" i="10"/>
  <c r="L639" i="10"/>
  <c r="N639" i="10"/>
  <c r="L666" i="10"/>
  <c r="N666" i="10"/>
  <c r="L620" i="10"/>
  <c r="N620" i="10"/>
  <c r="L665" i="10"/>
  <c r="N665" i="10"/>
  <c r="L524" i="10"/>
  <c r="N524" i="10"/>
  <c r="L542" i="10"/>
  <c r="N542" i="10"/>
  <c r="L520" i="10"/>
  <c r="N520" i="10"/>
  <c r="L544" i="10"/>
  <c r="N544" i="10"/>
  <c r="L273" i="10"/>
  <c r="N273" i="10"/>
  <c r="L160" i="10"/>
  <c r="N160" i="10"/>
  <c r="L138" i="10"/>
  <c r="N138" i="10"/>
  <c r="L146" i="10"/>
  <c r="N146" i="10"/>
  <c r="L177" i="10"/>
  <c r="N177" i="10"/>
  <c r="L196" i="10"/>
  <c r="N196" i="10"/>
  <c r="L158" i="10"/>
  <c r="N158" i="10"/>
  <c r="L221" i="10"/>
  <c r="N221" i="10"/>
  <c r="L231" i="10"/>
  <c r="N231" i="10"/>
  <c r="L234" i="10"/>
  <c r="N234" i="10"/>
  <c r="L251" i="10"/>
  <c r="N251" i="10"/>
  <c r="L261" i="10"/>
  <c r="N261" i="10"/>
  <c r="L291" i="10"/>
  <c r="N291" i="10"/>
  <c r="L301" i="10"/>
  <c r="N301" i="10"/>
  <c r="L307" i="10"/>
  <c r="N307" i="10"/>
  <c r="L322" i="10"/>
  <c r="N322" i="10"/>
  <c r="L355" i="10"/>
  <c r="N355" i="10"/>
  <c r="L364" i="10"/>
  <c r="N364" i="10"/>
  <c r="L367" i="10"/>
  <c r="N367" i="10"/>
  <c r="L405" i="10"/>
  <c r="N405" i="10"/>
  <c r="L414" i="10"/>
  <c r="N414" i="10"/>
  <c r="L417" i="10"/>
  <c r="N417" i="10"/>
  <c r="L420" i="10"/>
  <c r="N420" i="10"/>
  <c r="L432" i="10"/>
  <c r="N432" i="10"/>
  <c r="L447" i="10"/>
  <c r="N447" i="10"/>
  <c r="L456" i="10"/>
  <c r="N456" i="10"/>
  <c r="L459" i="10"/>
  <c r="N459" i="10"/>
  <c r="L480" i="10"/>
  <c r="N480" i="10"/>
  <c r="L483" i="10"/>
  <c r="N483" i="10"/>
  <c r="L492" i="10"/>
  <c r="N492" i="10"/>
  <c r="L495" i="10"/>
  <c r="N495" i="10"/>
  <c r="L498" i="10"/>
  <c r="N498" i="10"/>
  <c r="L501" i="10"/>
  <c r="N501" i="10"/>
  <c r="L574" i="10"/>
  <c r="N574" i="10"/>
  <c r="L589" i="10"/>
  <c r="N589" i="10"/>
  <c r="L564" i="10"/>
  <c r="N564" i="10"/>
  <c r="L573" i="10"/>
  <c r="N573" i="10"/>
  <c r="L582" i="10"/>
  <c r="N582" i="10"/>
  <c r="L591" i="10"/>
  <c r="N591" i="10"/>
  <c r="L609" i="10"/>
  <c r="N609" i="10"/>
  <c r="L584" i="10"/>
  <c r="N584" i="10"/>
  <c r="L608" i="10"/>
  <c r="N608" i="10"/>
  <c r="L569" i="10"/>
  <c r="N569" i="10"/>
  <c r="L687" i="10"/>
  <c r="N687" i="10"/>
  <c r="L697" i="10"/>
  <c r="N697" i="10"/>
  <c r="L706" i="10"/>
  <c r="N706" i="10"/>
  <c r="L712" i="10"/>
  <c r="N712" i="10"/>
  <c r="L715" i="10"/>
  <c r="N715" i="10"/>
  <c r="L724" i="10"/>
  <c r="N724" i="10"/>
  <c r="L733" i="10"/>
  <c r="N733" i="10"/>
  <c r="L739" i="10"/>
  <c r="N739" i="10"/>
  <c r="L746" i="10"/>
  <c r="N746" i="10"/>
  <c r="L752" i="10"/>
  <c r="N752" i="10"/>
  <c r="L755" i="10"/>
  <c r="N755" i="10"/>
  <c r="L764" i="10"/>
  <c r="N764" i="10"/>
  <c r="L622" i="10"/>
  <c r="N622" i="10"/>
  <c r="L640" i="10"/>
  <c r="N640" i="10"/>
  <c r="L658" i="10"/>
  <c r="N658" i="10"/>
  <c r="L685" i="10"/>
  <c r="N685" i="10"/>
  <c r="L621" i="10"/>
  <c r="N621" i="10"/>
  <c r="L648" i="10"/>
  <c r="N648" i="10"/>
  <c r="L657" i="10"/>
  <c r="N657" i="10"/>
  <c r="L611" i="10"/>
  <c r="N611" i="10"/>
  <c r="L647" i="10"/>
  <c r="N647" i="10"/>
  <c r="L551" i="10"/>
  <c r="N551" i="10"/>
  <c r="L525" i="10"/>
  <c r="N525" i="10"/>
  <c r="L534" i="10"/>
  <c r="N534" i="10"/>
  <c r="L552" i="10"/>
  <c r="N552" i="10"/>
  <c r="L561" i="10"/>
  <c r="N561" i="10"/>
  <c r="L562" i="10"/>
  <c r="N562" i="10"/>
  <c r="L292" i="10"/>
  <c r="N292" i="10"/>
  <c r="L253" i="10"/>
  <c r="N253" i="10"/>
  <c r="L149" i="10"/>
  <c r="N149" i="10"/>
  <c r="L166" i="10"/>
  <c r="N166" i="10"/>
  <c r="L135" i="10"/>
  <c r="N135" i="10"/>
  <c r="L157" i="10"/>
  <c r="N157" i="10"/>
  <c r="L141" i="10"/>
  <c r="N141" i="10"/>
  <c r="L123" i="10"/>
  <c r="N123" i="10"/>
  <c r="L129" i="10"/>
  <c r="N129" i="10"/>
  <c r="L144" i="10"/>
  <c r="N144" i="10"/>
  <c r="L162" i="10"/>
  <c r="N162" i="10"/>
  <c r="L225" i="10"/>
  <c r="N225" i="10"/>
  <c r="L228" i="10"/>
  <c r="N228" i="10"/>
  <c r="L240" i="10"/>
  <c r="N240" i="10"/>
  <c r="L242" i="10"/>
  <c r="N242" i="10"/>
  <c r="L248" i="10"/>
  <c r="N248" i="10"/>
  <c r="L264" i="10"/>
  <c r="N264" i="10"/>
  <c r="L270" i="10"/>
  <c r="N270" i="10"/>
  <c r="L293" i="10"/>
  <c r="N293" i="10"/>
  <c r="L297" i="10"/>
  <c r="N297" i="10"/>
  <c r="L331" i="10"/>
  <c r="N331" i="10"/>
  <c r="L343" i="10"/>
  <c r="N343" i="10"/>
  <c r="L346" i="10"/>
  <c r="N346" i="10"/>
  <c r="L349" i="10"/>
  <c r="N349" i="10"/>
  <c r="L352" i="10"/>
  <c r="N352" i="10"/>
  <c r="L358" i="10"/>
  <c r="N358" i="10"/>
  <c r="L373" i="10"/>
  <c r="N373" i="10"/>
  <c r="L375" i="10"/>
  <c r="N375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8" i="10"/>
  <c r="N408" i="10"/>
  <c r="L411" i="10"/>
  <c r="N411" i="10"/>
  <c r="L426" i="10"/>
  <c r="N426" i="10"/>
  <c r="L429" i="10"/>
  <c r="N429" i="10"/>
  <c r="L435" i="10"/>
  <c r="N435" i="10"/>
  <c r="L441" i="10"/>
  <c r="N441" i="10"/>
  <c r="L444" i="10"/>
  <c r="N444" i="10"/>
  <c r="L450" i="10"/>
  <c r="N450" i="10"/>
  <c r="L453" i="10"/>
  <c r="N453" i="10"/>
  <c r="L465" i="10"/>
  <c r="N465" i="10"/>
  <c r="L468" i="10"/>
  <c r="N468" i="10"/>
  <c r="L474" i="10"/>
  <c r="N474" i="10"/>
  <c r="L477" i="10"/>
  <c r="N477" i="10"/>
  <c r="L486" i="10"/>
  <c r="N486" i="10"/>
  <c r="L489" i="10"/>
  <c r="N489" i="10"/>
  <c r="L504" i="10"/>
  <c r="N504" i="10"/>
  <c r="L510" i="10"/>
  <c r="N510" i="10"/>
  <c r="L514" i="10"/>
  <c r="N514" i="10"/>
  <c r="L518" i="10"/>
  <c r="N518" i="10"/>
  <c r="L189" i="10"/>
  <c r="N189" i="10"/>
  <c r="L113" i="10"/>
  <c r="N113" i="10"/>
  <c r="L95" i="10"/>
  <c r="N95" i="10"/>
  <c r="L210" i="10"/>
  <c r="N210" i="10"/>
  <c r="L90" i="10"/>
  <c r="N90" i="10"/>
  <c r="L175" i="10"/>
  <c r="N175" i="10"/>
  <c r="L100" i="10"/>
  <c r="N100" i="10"/>
  <c r="L78" i="10"/>
  <c r="N78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765" i="10"/>
  <c r="N765" i="10"/>
  <c r="L110" i="10"/>
  <c r="N110" i="10"/>
  <c r="L164" i="10"/>
  <c r="N164" i="10"/>
  <c r="L111" i="10"/>
  <c r="N111" i="10"/>
  <c r="L577" i="10"/>
  <c r="N577" i="10"/>
  <c r="L592" i="10"/>
  <c r="N592" i="10"/>
  <c r="L598" i="10"/>
  <c r="N598" i="10"/>
  <c r="L604" i="10"/>
  <c r="N604" i="10"/>
  <c r="L567" i="10"/>
  <c r="N567" i="10"/>
  <c r="L576" i="10"/>
  <c r="N576" i="10"/>
  <c r="L585" i="10"/>
  <c r="N585" i="10"/>
  <c r="L594" i="10"/>
  <c r="N594" i="10"/>
  <c r="L603" i="10"/>
  <c r="N603" i="10"/>
  <c r="L578" i="10"/>
  <c r="N578" i="10"/>
  <c r="L593" i="10"/>
  <c r="N593" i="10"/>
  <c r="L605" i="10"/>
  <c r="N605" i="10"/>
  <c r="L575" i="10"/>
  <c r="N575" i="10"/>
  <c r="L583" i="10"/>
  <c r="N583" i="10"/>
  <c r="L740" i="10"/>
  <c r="N740" i="10"/>
  <c r="L686" i="10"/>
  <c r="N686" i="10"/>
  <c r="L689" i="10"/>
  <c r="N689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0" i="10"/>
  <c r="N760" i="10"/>
  <c r="L763" i="10"/>
  <c r="N763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195" i="10"/>
  <c r="N195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4" i="10"/>
  <c r="N684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527" i="10"/>
  <c r="N527" i="10"/>
  <c r="L536" i="10"/>
  <c r="N536" i="10"/>
  <c r="L545" i="10"/>
  <c r="N545" i="10"/>
  <c r="L554" i="10"/>
  <c r="N554" i="10"/>
  <c r="L563" i="10"/>
  <c r="N563" i="10"/>
  <c r="L519" i="10"/>
  <c r="N519" i="10"/>
  <c r="L528" i="10"/>
  <c r="N528" i="10"/>
  <c r="L537" i="10"/>
  <c r="N537" i="10"/>
  <c r="L546" i="10"/>
  <c r="N546" i="10"/>
  <c r="L555" i="10"/>
  <c r="N555" i="10"/>
  <c r="L523" i="10"/>
  <c r="N523" i="10"/>
  <c r="L532" i="10"/>
  <c r="N532" i="10"/>
  <c r="L547" i="10"/>
  <c r="N547" i="10"/>
  <c r="L556" i="10"/>
  <c r="N556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4" i="10"/>
  <c r="N334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516" i="10"/>
  <c r="N516" i="10"/>
  <c r="L125" i="10"/>
  <c r="N125" i="10"/>
  <c r="L98" i="10"/>
  <c r="N98" i="10"/>
  <c r="L179" i="10"/>
  <c r="N179" i="10"/>
  <c r="L79" i="10"/>
  <c r="N79" i="10"/>
  <c r="L80" i="10"/>
  <c r="N80" i="10"/>
  <c r="L89" i="10"/>
  <c r="N89" i="10"/>
  <c r="L165" i="10"/>
  <c r="N165" i="10"/>
  <c r="L96" i="10"/>
  <c r="N96" i="10"/>
  <c r="L62" i="10"/>
  <c r="N62" i="10"/>
  <c r="L56" i="10"/>
  <c r="N56" i="10"/>
  <c r="L23" i="10"/>
  <c r="N23" i="10"/>
  <c r="L50" i="10"/>
  <c r="N50" i="10"/>
  <c r="L30" i="10"/>
  <c r="N30" i="10"/>
  <c r="L38" i="10"/>
  <c r="N38" i="10"/>
  <c r="L15" i="10"/>
  <c r="N15" i="10"/>
  <c r="L49" i="10"/>
  <c r="N49" i="10"/>
  <c r="L44" i="10"/>
  <c r="N44" i="10"/>
  <c r="L282" i="10"/>
  <c r="N282" i="10"/>
  <c r="L281" i="10"/>
  <c r="N281" i="10"/>
  <c r="L280" i="10"/>
  <c r="N280" i="10"/>
  <c r="L200" i="10"/>
  <c r="N200" i="10"/>
  <c r="L81" i="10"/>
  <c r="N81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<sst xmlns="http://schemas.openxmlformats.org/spreadsheetml/2006/main" count="11102" uniqueCount="1863">
  <si>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</si>
  <si>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</si>
  <si>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</si>
  <si>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</si>
  <si>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</si>
  <si>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</si>
  <si>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</si>
  <si>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</si>
  <si>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</si>
  <si>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</si>
  <si>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</si>
  <si>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</si>
  <si>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</si>
  <si>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</si>
  <si>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</si>
  <si>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</si>
  <si>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</si>
  <si>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</si>
  <si>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</si>
  <si>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</si>
  <si>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</si>
  <si>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</si>
  <si>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</si>
  <si>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</si>
  <si>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</si>
  <si>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</si>
  <si>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</si>
  <si>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</si>
  <si>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</si>
  <si>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</si>
  <si>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</si>
  <si>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</si>
  <si>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</si>
  <si>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</si>
  <si>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</si>
  <si>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</si>
  <si>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</si>
  <si>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</si>
  <si>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</si>
  <si>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</si>
  <si>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</si>
  <si>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</si>
  <si>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</si>
  <si>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</si>
  <si>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</si>
  <si>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</si>
  <si>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</si>
  <si>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</si>
  <si>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</si>
  <si>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</si>
  <si>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</si>
  <si>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</si>
  <si>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</si>
  <si>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</si>
  <si>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</si>
  <si>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</si>
  <si>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</si>
  <si>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</si>
  <si>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</si>
  <si>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</si>
  <si>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</si>
  <si>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</si>
  <si>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</si>
  <si>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</si>
  <si>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</si>
  <si>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</si>
  <si>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</si>
  <si>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</si>
  <si>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</si>
  <si>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</si>
  <si>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</si>
  <si>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</si>
  <si>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</si>
  <si>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</si>
  <si>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</si>
  <si>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</si>
  <si>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</si>
  <si>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</si>
  <si>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</si>
  <si>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</si>
  <si>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</si>
  <si>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</si>
  <si>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</si>
  <si>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</si>
  <si>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</si>
  <si>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</si>
  <si>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</si>
  <si>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</si>
  <si>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</si>
  <si>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</si>
  <si>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</si>
  <si>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</si>
  <si>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</si>
  <si>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</si>
  <si>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</si>
  <si>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</si>
  <si>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</si>
  <si>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</si>
  <si>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</si>
  <si>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</si>
  <si>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</si>
  <si>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</si>
  <si>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</si>
  <si>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</si>
  <si>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</si>
  <si>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</si>
  <si>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</si>
  <si>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</si>
  <si>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</si>
  <si>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</si>
  <si>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</si>
  <si>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</si>
  <si>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</si>
  <si>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</si>
  <si>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</si>
  <si>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</si>
  <si>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</si>
  <si>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</si>
  <si>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</si>
  <si>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</si>
  <si>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</si>
  <si>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</si>
  <si>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</si>
  <si>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</si>
  <si>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</si>
  <si>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</si>
  <si>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</si>
  <si>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</si>
  <si>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</si>
  <si>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</si>
  <si>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</si>
  <si>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</si>
  <si>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</si>
  <si>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</si>
  <si>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</si>
  <si>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</si>
  <si>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</si>
  <si>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</si>
  <si>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</si>
  <si>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</si>
  <si>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</si>
  <si>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</si>
  <si>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</si>
  <si>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</si>
  <si>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</si>
  <si>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</si>
  <si>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</si>
  <si>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</si>
  <si>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</si>
  <si>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</si>
  <si>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</si>
  <si>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</si>
  <si>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</si>
  <si>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</si>
  <si>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</si>
  <si>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</si>
  <si>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</si>
  <si>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</si>
  <si>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</si>
  <si>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</si>
  <si>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</si>
  <si>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</si>
  <si>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</si>
  <si>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</si>
  <si>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</si>
  <si>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</si>
  <si>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</si>
  <si>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</si>
  <si>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</si>
  <si>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</si>
  <si>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</si>
  <si>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</si>
  <si>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</si>
  <si>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</si>
  <si>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</si>
  <si>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</si>
  <si>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</si>
  <si>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</si>
  <si>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</si>
  <si>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</si>
  <si>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</si>
  <si>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</si>
  <si>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</si>
  <si>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</si>
  <si>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</si>
  <si>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</si>
  <si>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</si>
  <si>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</si>
  <si>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</si>
  <si>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</si>
  <si>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</si>
  <si>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</si>
  <si>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</si>
  <si>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</si>
  <si>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</si>
  <si>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</si>
  <si>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</si>
  <si>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</si>
  <si>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</si>
  <si>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</si>
  <si>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</si>
  <si>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</si>
  <si>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</si>
  <si>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</si>
  <si>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</si>
  <si>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</si>
  <si>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</si>
  <si>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</si>
  <si>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</si>
  <si>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</si>
  <si>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</si>
  <si>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</si>
  <si>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</si>
  <si>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</si>
  <si>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</si>
  <si>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</si>
  <si>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</si>
  <si>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</si>
  <si>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</si>
  <si>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</si>
  <si>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</si>
  <si>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</si>
  <si>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</si>
  <si>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</si>
  <si>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</si>
  <si>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</si>
  <si>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</si>
  <si>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</si>
  <si>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</si>
  <si>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</si>
  <si>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</si>
  <si>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</si>
  <si>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</si>
  <si>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</si>
  <si>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</si>
  <si>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</si>
  <si>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</si>
  <si>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</si>
  <si>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</si>
  <si>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</si>
  <si>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</si>
  <si>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</si>
  <si>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</si>
  <si>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</si>
  <si>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</si>
  <si>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</si>
  <si>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</si>
  <si>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</si>
  <si>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</si>
  <si>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</si>
  <si>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</si>
  <si>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</si>
  <si>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</si>
  <si>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</si>
  <si>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</si>
  <si>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</si>
  <si>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</si>
  <si>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</si>
  <si>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</si>
  <si>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</si>
  <si>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</si>
  <si>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</si>
  <si>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</si>
  <si>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</si>
  <si>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</si>
  <si>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</si>
  <si>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</si>
  <si>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</si>
  <si>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</si>
  <si>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</si>
  <si>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</si>
  <si>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</si>
  <si>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</si>
  <si>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</si>
  <si>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</si>
  <si>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</si>
  <si>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</si>
  <si>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</si>
  <si>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</si>
  <si>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</si>
  <si>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</si>
  <si>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</si>
  <si>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</si>
  <si>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</si>
  <si>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</si>
  <si>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</si>
  <si>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</si>
  <si>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</si>
  <si>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</si>
  <si>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</si>
  <si>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</si>
  <si>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</si>
  <si>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</si>
  <si>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</si>
  <si>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</si>
  <si>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</si>
  <si>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</si>
  <si>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</si>
  <si>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</si>
  <si>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</si>
  <si>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</si>
  <si>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</si>
  <si>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</si>
  <si>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</si>
  <si>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</si>
  <si>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</si>
  <si>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</si>
  <si>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</si>
  <si>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</si>
  <si>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</si>
  <si>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</si>
  <si>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</si>
  <si>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</si>
  <si>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</si>
  <si>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</si>
  <si>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</si>
  <si>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</si>
  <si>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</si>
  <si>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</si>
  <si>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</si>
  <si>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</si>
  <si>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</si>
  <si>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</si>
  <si>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</si>
  <si>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</si>
  <si>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</si>
  <si>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</si>
  <si>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</si>
  <si>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</si>
  <si>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</si>
  <si>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</si>
  <si>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</si>
  <si>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</si>
  <si>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</si>
  <si>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</si>
  <si>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</si>
  <si>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</si>
  <si>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</si>
  <si>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</si>
  <si>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</si>
  <si>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</si>
  <si>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</si>
  <si>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</si>
  <si>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</si>
  <si>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</si>
  <si>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</si>
  <si>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</si>
  <si>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</si>
  <si>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</si>
  <si>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</si>
  <si>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</si>
  <si>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</si>
  <si>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</si>
  <si>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</si>
  <si>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</si>
  <si>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</si>
  <si>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</si>
  <si>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</si>
  <si>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</si>
  <si>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</si>
  <si>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</si>
  <si>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</si>
  <si>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</si>
  <si>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</si>
  <si>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</si>
  <si>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</si>
  <si>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</si>
  <si>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</si>
  <si>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</si>
  <si>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</si>
  <si>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</si>
  <si>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</si>
  <si>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</si>
  <si>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</si>
  <si>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</si>
  <si>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</si>
  <si>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</si>
  <si>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</si>
  <si>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</si>
  <si>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</si>
  <si>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</si>
  <si>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</si>
  <si>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</si>
  <si>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</si>
  <si>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</si>
  <si>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</si>
  <si>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</si>
  <si>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</si>
  <si>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</si>
  <si>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</si>
  <si>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</si>
  <si>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</si>
  <si>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</si>
  <si>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</si>
  <si>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</si>
  <si>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</si>
  <si>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</si>
  <si>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</si>
  <si>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</si>
  <si>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</si>
  <si>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</si>
  <si>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</si>
  <si>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</si>
  <si>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</si>
  <si>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</si>
  <si>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</si>
  <si>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</si>
  <si>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</si>
  <si>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</si>
  <si>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</si>
  <si>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</si>
  <si>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</si>
  <si>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</si>
  <si>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</si>
  <si>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</si>
  <si>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</si>
  <si>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</si>
  <si>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</si>
  <si>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</si>
  <si>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</si>
  <si>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</si>
  <si>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</si>
  <si>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</si>
  <si>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</si>
  <si>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</si>
  <si>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</si>
  <si>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</si>
  <si>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</si>
  <si>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</si>
  <si>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</si>
  <si>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</si>
  <si>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</si>
  <si>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</si>
  <si>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</si>
  <si>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</si>
  <si>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</si>
  <si>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</si>
  <si>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</si>
  <si>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</si>
  <si>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</si>
  <si>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</si>
  <si>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</si>
  <si>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</si>
  <si>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</si>
  <si>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</si>
  <si>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</si>
  <si>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</si>
  <si>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</si>
  <si>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</si>
  <si>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</si>
  <si>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</si>
  <si>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</si>
  <si>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</si>
  <si>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</si>
  <si>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</si>
  <si>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</si>
  <si>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</si>
  <si>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</si>
  <si>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</si>
  <si>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</si>
  <si>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</si>
  <si>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</si>
  <si>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</si>
  <si>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</si>
  <si>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</si>
  <si>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</si>
  <si>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</si>
  <si>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</si>
  <si>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</si>
  <si>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</si>
  <si>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</si>
  <si>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</si>
  <si>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</si>
  <si>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</si>
  <si>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</si>
  <si>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</si>
  <si>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</si>
  <si>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</si>
  <si>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</si>
  <si>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</si>
  <si>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</si>
  <si>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</si>
  <si>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</si>
  <si>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</si>
  <si>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</si>
  <si>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</si>
  <si>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</si>
  <si>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</si>
  <si>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</si>
  <si>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</si>
  <si>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</si>
  <si>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</si>
  <si>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</si>
  <si>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</si>
  <si>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</si>
  <si>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</si>
  <si>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</si>
  <si>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</si>
  <si>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</si>
  <si>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</si>
  <si>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</si>
  <si>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</si>
  <si>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</si>
  <si>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</si>
  <si>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</si>
  <si>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</si>
  <si>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</si>
  <si>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</si>
  <si>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</si>
  <si>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</si>
  <si>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</si>
  <si>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</si>
  <si>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</si>
  <si>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</si>
  <si>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</si>
  <si>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</si>
  <si>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</si>
  <si>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</si>
  <si>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</si>
  <si>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</si>
  <si>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</si>
  <si>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</si>
  <si>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</si>
  <si>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</si>
  <si>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</si>
  <si>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</si>
  <si>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</si>
  <si>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</si>
  <si>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</si>
  <si>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</si>
  <si>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</si>
  <si>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</si>
  <si>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</si>
  <si>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</si>
  <si>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</si>
  <si>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</si>
  <si>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</si>
  <si>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</si>
  <si>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</si>
  <si>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</si>
  <si>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</si>
  <si>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</si>
  <si>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</si>
  <si>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</si>
  <si>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</si>
  <si>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</si>
  <si>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</si>
  <si>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</si>
  <si>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</si>
  <si>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</si>
  <si>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</si>
  <si>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</si>
  <si>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</si>
  <si>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</si>
  <si>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</si>
  <si>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</si>
  <si>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</si>
  <si>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</si>
  <si>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</si>
  <si>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</si>
  <si>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</si>
  <si>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</si>
  <si>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</si>
  <si>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</si>
  <si>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</si>
  <si>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</si>
  <si>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</si>
  <si>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</si>
  <si>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</si>
  <si>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</si>
  <si>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</si>
  <si>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</si>
  <si>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</si>
  <si>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</si>
  <si>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</si>
  <si>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</si>
  <si>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</si>
  <si>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</si>
  <si>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</si>
  <si>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</si>
  <si>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</si>
  <si>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</si>
  <si>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</si>
  <si>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</si>
  <si>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</si>
  <si>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</si>
  <si>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</si>
  <si>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</si>
  <si>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</si>
  <si>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</si>
  <si>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</si>
  <si>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</si>
  <si>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</si>
  <si>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</si>
  <si>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</si>
  <si>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</si>
  <si>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</si>
  <si>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</si>
  <si>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</si>
  <si>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</si>
  <si>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</si>
  <si>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</si>
  <si>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</si>
  <si>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</si>
  <si>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</si>
  <si>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</si>
  <si>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</si>
  <si>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</si>
  <si>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</si>
  <si>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</si>
  <si>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</si>
  <si>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</si>
  <si>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</si>
  <si>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</si>
  <si>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</si>
  <si>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</si>
  <si>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</si>
  <si>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</si>
  <si>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</si>
  <si>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</si>
  <si>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</si>
  <si>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</si>
  <si>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</si>
  <si>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</si>
  <si>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</si>
  <si>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</si>
  <si>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</si>
  <si>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</si>
  <si>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</si>
  <si>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</si>
  <si>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</si>
  <si>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</si>
  <si>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</si>
  <si>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</si>
  <si>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</si>
  <si>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</si>
  <si>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</si>
  <si>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</si>
  <si>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</si>
  <si>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</si>
  <si>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</si>
  <si>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</si>
  <si>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</si>
  <si>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</si>
  <si>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</si>
  <si>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</si>
  <si>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</si>
  <si>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</si>
  <si>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</si>
  <si>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</si>
  <si>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</si>
  <si>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</si>
  <si>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</si>
  <si>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</si>
  <si>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</si>
  <si>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</si>
  <si>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</si>
  <si>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</si>
  <si>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</si>
  <si>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</si>
  <si>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</si>
  <si>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</si>
  <si>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</si>
  <si>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</si>
  <si>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</si>
  <si>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</si>
  <si>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</si>
  <si>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</si>
  <si>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</si>
  <si>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</si>
  <si>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</si>
  <si>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</si>
  <si>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</si>
  <si>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</si>
  <si>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</si>
  <si>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</si>
  <si>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</si>
  <si>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</si>
  <si>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</si>
  <si>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</si>
  <si>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</si>
  <si>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</si>
  <si>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</si>
  <si>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</si>
  <si>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</si>
  <si>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</si>
  <si>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</si>
  <si>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</si>
  <si>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</si>
  <si>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</si>
  <si>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</si>
  <si>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</si>
  <si>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</si>
  <si>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</si>
  <si>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</si>
  <si>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</si>
  <si>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</si>
  <si>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</si>
  <si>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</si>
  <si>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</si>
  <si>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</si>
  <si>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</si>
  <si>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</si>
  <si>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</si>
  <si>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</si>
  <si>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</si>
  <si>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</si>
  <si>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</si>
  <si>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</si>
  <si>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</si>
  <si>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</si>
  <si>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</si>
  <si>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</si>
  <si>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</si>
  <si>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</si>
  <si>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</si>
  <si>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</si>
  <si>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</si>
  <si>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</si>
  <si>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</si>
  <si>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</si>
  <si>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</si>
  <si>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</si>
  <si>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</si>
  <si>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</si>
  <si>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</si>
  <si>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</si>
  <si>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</si>
  <si>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</si>
  <si>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</si>
  <si>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</si>
  <si>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</si>
  <si>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</si>
  <si>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</si>
  <si>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</si>
  <si>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</si>
  <si>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</si>
  <si>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</si>
  <si>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</si>
  <si>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</si>
  <si>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</si>
  <si>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</si>
  <si>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</si>
  <si>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</si>
  <si>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</si>
  <si>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</si>
  <si>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</si>
  <si>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</si>
  <si>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</si>
  <si>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</si>
  <si>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</si>
  <si>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</si>
  <si>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</si>
  <si>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</si>
  <si>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</si>
  <si>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</si>
  <si>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</si>
  <si>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</si>
  <si>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</si>
  <si>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</si>
  <si>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</si>
  <si>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</si>
  <si>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</si>
  <si>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</si>
  <si>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</si>
  <si>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</si>
  <si>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</si>
  <si>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</si>
  <si>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</si>
  <si>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</si>
  <si>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</si>
  <si>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</si>
  <si>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</si>
  <si>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</si>
  <si>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</si>
  <si>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</si>
  <si>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</si>
  <si>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</si>
  <si>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</si>
  <si>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</si>
  <si>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</si>
  <si>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</si>
  <si>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</si>
  <si>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</si>
  <si>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</si>
  <si>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</si>
  <si>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</si>
  <si>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</si>
  <si>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</si>
  <si>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</si>
  <si>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</si>
  <si>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</si>
  <si>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</si>
  <si>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</si>
  <si>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</si>
  <si>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</si>
  <si>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</si>
  <si>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</si>
  <si>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</si>
  <si>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</si>
  <si>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</si>
  <si>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</si>
  <si>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</si>
  <si>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</si>
  <si>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</si>
  <si>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</si>
  <si>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</si>
  <si>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</si>
  <si>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</si>
  <si>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</si>
  <si>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</si>
  <si>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</si>
  <si>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</si>
  <si>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</si>
  <si>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</si>
  <si>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</si>
  <si>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</si>
  <si>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</si>
  <si>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</si>
  <si>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</si>
  <si>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</si>
  <si>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</si>
  <si>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</si>
  <si>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</si>
  <si>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</si>
  <si>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</si>
  <si>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</si>
  <si>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</si>
  <si>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</si>
  <si>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</si>
  <si>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</si>
  <si>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</si>
  <si>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</si>
  <si>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</si>
  <si>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</si>
  <si>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</si>
  <si>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</si>
  <si>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</si>
  <si>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</si>
  <si>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</si>
  <si>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</si>
  <si>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</si>
  <si>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</si>
  <si>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</si>
  <si>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</si>
  <si>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</si>
  <si>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</si>
  <si>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</si>
  <si>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</si>
  <si>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</si>
  <si>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</si>
  <si>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</si>
  <si>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</si>
  <si>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</si>
  <si>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</si>
  <si>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</si>
  <si>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</si>
  <si>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</si>
  <si>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</si>
  <si>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</si>
  <si>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</si>
  <si>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</si>
  <si>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</si>
  <si>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</si>
  <si>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</si>
  <si>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</si>
  <si>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</si>
  <si>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</si>
  <si>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</si>
  <si>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</si>
  <si>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</si>
  <si>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</si>
  <si>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</si>
  <si>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</si>
  <si>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</si>
  <si>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</si>
  <si>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</si>
  <si>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</si>
  <si>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</si>
  <si>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</si>
  <si>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</si>
  <si>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</si>
  <si>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</si>
  <si>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</si>
  <si>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</si>
  <si>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</si>
  <si>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</si>
  <si>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</si>
  <si>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</si>
  <si>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</si>
  <si>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</si>
  <si>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</si>
  <si>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</si>
  <si>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</si>
  <si>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</si>
  <si>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</si>
  <si>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</si>
  <si>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</si>
  <si>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</si>
  <si>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</si>
  <si>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</si>
  <si>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</si>
  <si>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</si>
  <si>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</si>
  <si>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</si>
  <si>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</si>
  <si>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</si>
  <si>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</si>
  <si>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</si>
  <si>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</si>
  <si>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</si>
  <si>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</si>
  <si>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</si>
  <si>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</si>
  <si>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</si>
  <si>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</si>
  <si>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</si>
  <si>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</si>
  <si>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</si>
  <si>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</si>
  <si>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</si>
  <si>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</si>
  <si>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</si>
  <si>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</si>
  <si>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</si>
  <si>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</si>
  <si>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</si>
  <si>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</si>
  <si>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</si>
  <si>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</si>
  <si>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</si>
  <si>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</si>
  <si>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</si>
  <si>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</si>
  <si>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</si>
  <si>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</si>
  <si>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</si>
  <si>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</si>
  <si>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</si>
  <si>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</si>
  <si>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</si>
  <si>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</si>
  <si>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</si>
  <si>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</si>
  <si>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</si>
  <si>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</si>
  <si>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</si>
  <si>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</si>
  <si>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</si>
  <si>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</si>
  <si>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</si>
  <si>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</si>
  <si>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</si>
  <si>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</si>
  <si>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</si>
  <si>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</si>
  <si>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</si>
  <si>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</si>
  <si>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</si>
  <si>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</si>
  <si>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</si>
  <si>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</si>
  <si>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</si>
  <si>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</si>
  <si>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</si>
  <si>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</si>
  <si>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</si>
  <si>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</si>
  <si>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</si>
  <si>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</si>
  <si>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</si>
  <si>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</si>
  <si>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</si>
  <si>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</si>
  <si>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</si>
  <si>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</si>
  <si>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</si>
  <si>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</si>
  <si>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</si>
  <si>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</si>
  <si>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</si>
  <si>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</si>
  <si>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</si>
  <si>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</si>
  <si>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</si>
  <si>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</si>
  <si>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</si>
  <si>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</si>
  <si>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</si>
  <si>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</si>
  <si>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</si>
  <si>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</si>
  <si>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</si>
  <si>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</si>
  <si>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</si>
  <si>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</si>
  <si>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</si>
  <si>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</si>
  <si>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</si>
  <si>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</si>
  <si>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</si>
  <si>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</si>
  <si>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</si>
  <si>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</si>
  <si>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</si>
  <si>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</si>
  <si>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</si>
  <si>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</si>
  <si>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</si>
  <si>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</si>
  <si>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</si>
  <si>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</si>
  <si>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</si>
  <si>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</si>
  <si>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</si>
  <si>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</si>
  <si>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</si>
  <si>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</si>
  <si>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</si>
  <si>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</si>
  <si>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</si>
  <si>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</si>
  <si>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</si>
  <si>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</si>
  <si>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</si>
  <si>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</si>
  <si>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</si>
  <si>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</si>
  <si>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</si>
  <si>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</si>
  <si>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</si>
  <si>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</si>
  <si>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</si>
  <si>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</si>
  <si>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</si>
  <si>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</si>
  <si>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</si>
  <si>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</si>
  <si>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</si>
  <si>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</si>
  <si>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</si>
  <si>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</si>
  <si>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</si>
  <si>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</si>
  <si>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</si>
  <si>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</si>
  <si>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</si>
  <si>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</si>
  <si>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</si>
  <si>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</si>
  <si>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</si>
  <si>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</si>
  <si>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</si>
  <si>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</si>
  <si>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</si>
  <si>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</si>
  <si>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</si>
  <si>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</si>
  <si>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</si>
  <si>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</si>
  <si>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</si>
  <si>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</si>
  <si>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</si>
  <si>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</si>
  <si>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</si>
  <si>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</si>
  <si>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</si>
  <si>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</si>
  <si>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</si>
  <si>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</si>
  <si>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</si>
  <si>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</si>
  <si>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</si>
  <si>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</si>
  <si>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</si>
  <si>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</si>
  <si>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</si>
  <si>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</si>
  <si>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</si>
  <si>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</si>
  <si>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</si>
  <si>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</si>
  <si>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</si>
  <si>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</si>
  <si>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</si>
  <si>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</si>
  <si>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</si>
  <si>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</si>
  <si>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</si>
  <si>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</si>
  <si>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</si>
  <si>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</si>
  <si>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</si>
  <si>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</si>
  <si>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</si>
  <si>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</si>
  <si>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</si>
  <si>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</si>
  <si>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</si>
  <si>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</si>
  <si>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</si>
  <si>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</si>
  <si>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</si>
  <si>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</si>
  <si>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</si>
  <si>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</si>
  <si>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</si>
  <si>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</si>
  <si>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</si>
  <si>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</si>
  <si>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</si>
  <si>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</si>
  <si>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</si>
  <si>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</si>
  <si>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</si>
  <si>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</si>
  <si>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</si>
  <si>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</si>
  <si>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</si>
  <si>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</si>
  <si>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</si>
  <si>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</si>
  <si>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</si>
  <si>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</si>
  <si>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</si>
  <si>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</si>
  <si>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</si>
  <si>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</si>
  <si>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</si>
  <si>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</si>
  <si>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</si>
  <si>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</si>
  <si>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</si>
  <si>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</si>
  <si>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</si>
  <si>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</si>
  <si>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</si>
  <si>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</si>
  <si>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</si>
  <si>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</si>
  <si>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</si>
  <si>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</si>
  <si>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</si>
  <si>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</si>
  <si>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</si>
  <si>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</si>
  <si>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</si>
  <si>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</si>
  <si>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</si>
  <si>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</si>
  <si>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</si>
  <si>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</si>
  <si>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</si>
  <si>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</si>
  <si>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</si>
  <si>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</si>
  <si>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</si>
  <si>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</si>
  <si>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</si>
  <si>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</si>
  <si>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</si>
  <si>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</si>
  <si>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</si>
  <si>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</si>
  <si>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</si>
  <si>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</si>
  <si>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</si>
  <si>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</si>
  <si>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</si>
  <si>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</si>
  <si>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</si>
  <si>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</si>
  <si>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</si>
  <si>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</si>
  <si>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</si>
  <si>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</si>
  <si>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</si>
  <si>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</si>
  <si>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</si>
  <si>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</si>
  <si>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</si>
  <si>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</si>
  <si>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</si>
  <si>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</si>
  <si>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</si>
  <si>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</si>
  <si>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</si>
  <si>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</si>
  <si>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</si>
  <si>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</si>
  <si>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</si>
  <si>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</si>
  <si>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</si>
  <si>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</si>
  <si>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</si>
  <si>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</si>
  <si>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</si>
  <si>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</si>
  <si>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</si>
  <si>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</si>
  <si>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</si>
  <si>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</si>
  <si>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</si>
  <si>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</si>
  <si>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</si>
  <si>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</si>
  <si>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</si>
  <si>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</si>
  <si>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</si>
  <si>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</si>
  <si>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</si>
  <si>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</si>
  <si>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</si>
  <si>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</si>
  <si>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</si>
  <si>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</si>
  <si>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</si>
  <si>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</si>
  <si>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</si>
  <si>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</si>
  <si>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</si>
  <si>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</si>
  <si>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</si>
  <si>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</si>
  <si>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</si>
  <si>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</si>
  <si>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</si>
  <si>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</si>
  <si>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</si>
  <si>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</si>
  <si>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</si>
  <si>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</si>
  <si>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</si>
  <si>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</si>
  <si>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</si>
  <si>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</si>
  <si>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</si>
  <si>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</si>
  <si>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</si>
  <si>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</si>
  <si>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</si>
  <si>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</si>
  <si>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</si>
  <si>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</si>
  <si>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</si>
  <si>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</si>
  <si>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</si>
  <si>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</si>
  <si>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</si>
  <si>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</si>
  <si>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</si>
  <si>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</si>
  <si>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</si>
  <si>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</si>
  <si>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</si>
  <si>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</si>
  <si>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</si>
  <si>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</si>
  <si>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</si>
  <si>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</si>
  <si>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</si>
  <si>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</si>
  <si>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</si>
  <si>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</si>
  <si>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</si>
  <si>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</si>
  <si>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</si>
  <si>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</si>
  <si>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</si>
  <si>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</si>
  <si>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</si>
  <si>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</si>
  <si>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</si>
  <si>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</si>
  <si>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</si>
  <si>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</si>
  <si>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</si>
  <si>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</si>
  <si>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</si>
  <si>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</si>
  <si>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</si>
  <si>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</si>
  <si>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</si>
  <si>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</si>
  <si>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</si>
  <si>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</si>
  <si>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</si>
  <si>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</si>
  <si>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</si>
  <si>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</si>
  <si>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</si>
  <si>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</si>
  <si>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</si>
  <si>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</si>
  <si>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</si>
  <si>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</si>
  <si>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</si>
  <si>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</si>
  <si>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</si>
  <si>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</si>
  <si>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</si>
  <si>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</si>
  <si>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</si>
  <si>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</si>
  <si>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</si>
  <si>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</si>
  <si>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</si>
  <si>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</si>
  <si>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</si>
  <si>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</si>
  <si>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</si>
  <si>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</si>
  <si>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</si>
  <si>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</si>
  <si>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</si>
  <si>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</si>
  <si>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</si>
  <si>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</si>
  <si>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</si>
  <si>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</si>
  <si>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</si>
  <si>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</si>
  <si>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</si>
  <si>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</si>
  <si>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</si>
  <si>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</si>
  <si>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</si>
  <si>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</si>
  <si>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</si>
  <si>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</si>
  <si>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</si>
  <si>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</si>
  <si>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</si>
  <si>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</si>
  <si>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</si>
  <si>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</si>
  <si>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</si>
  <si>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</si>
  <si>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</si>
  <si>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</si>
  <si>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</si>
  <si>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</si>
  <si>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</si>
  <si>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</si>
  <si>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</si>
  <si>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</si>
  <si>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</si>
  <si>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</si>
  <si>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</si>
  <si>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</si>
  <si>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</si>
  <si>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</si>
  <si>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</si>
  <si>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</si>
  <si>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</si>
  <si>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</si>
  <si>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</si>
  <si>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</si>
  <si>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</si>
  <si>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</si>
  <si>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</si>
  <si>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</si>
  <si>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</si>
  <si>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</si>
  <si>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</si>
  <si>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</si>
  <si>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</si>
  <si>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</si>
  <si>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</si>
  <si>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</si>
  <si>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</si>
  <si>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</si>
  <si>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</si>
  <si>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</si>
  <si>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</si>
  <si>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</si>
  <si>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</si>
  <si>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</si>
  <si>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</si>
  <si>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</si>
  <si>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</si>
  <si>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</si>
  <si>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</si>
  <si>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</si>
  <si>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</si>
  <si>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</si>
  <si>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</si>
  <si>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</si>
  <si>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</si>
  <si>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</si>
  <si>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</si>
  <si>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</si>
  <si>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</si>
  <si>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</si>
  <si>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</si>
  <si>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</si>
  <si>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</si>
  <si>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</si>
  <si>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</si>
  <si>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</si>
  <si>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</si>
  <si>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</si>
  <si>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</si>
  <si>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</si>
  <si>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</si>
  <si>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</si>
  <si>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</si>
  <si>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</si>
  <si>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</si>
  <si>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</si>
  <si>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</si>
  <si>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</si>
  <si>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</si>
  <si>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</si>
  <si>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</si>
  <si>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</si>
  <si>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</si>
  <si>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</si>
  <si>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</si>
  <si>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</si>
  <si>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</si>
  <si>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</si>
  <si>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</si>
  <si>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</si>
  <si>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</si>
  <si>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</si>
  <si>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</si>
  <si>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</si>
  <si>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</si>
  <si>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</si>
  <si>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</si>
  <si>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</si>
  <si>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</si>
  <si>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</si>
  <si>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</si>
  <si>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</si>
  <si>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</si>
  <si>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</si>
  <si>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</si>
  <si>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</si>
  <si>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</si>
  <si>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</si>
  <si>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</si>
  <si>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</si>
  <si>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</si>
  <si>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</si>
  <si>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</si>
  <si>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</si>
  <si>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</si>
  <si>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</si>
  <si>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</si>
  <si>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</si>
  <si>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</si>
  <si>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</si>
  <si>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</si>
  <si>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</si>
  <si>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</si>
  <si>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</si>
  <si>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</si>
  <si>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</si>
  <si>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</si>
  <si>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</si>
  <si>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</si>
  <si>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</si>
  <si>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</si>
  <si>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</si>
  <si>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</si>
  <si>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</si>
  <si>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</si>
  <si>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</si>
  <si>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</si>
  <si>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</si>
  <si>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</si>
  <si>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</si>
  <si>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</si>
  <si>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</si>
  <si>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</si>
  <si>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</si>
  <si>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</si>
  <si>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</si>
  <si>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</si>
  <si>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</si>
  <si>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</si>
  <si>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</si>
  <si>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</si>
  <si>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</si>
  <si>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</si>
  <si>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</si>
  <si>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</si>
  <si>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</si>
  <si>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</si>
  <si>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</si>
  <si>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</si>
  <si>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</si>
  <si>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</si>
  <si>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</si>
  <si>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</si>
  <si>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</si>
  <si>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</si>
  <si>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</si>
  <si>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</si>
  <si>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</si>
  <si>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</si>
  <si>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</si>
  <si>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</si>
  <si>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</si>
  <si>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</si>
  <si>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</si>
  <si>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</si>
  <si>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</si>
  <si>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</si>
  <si>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</si>
  <si>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</si>
  <si>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</si>
  <si>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</si>
  <si>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</si>
  <si>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</si>
  <si>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</si>
  <si>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</si>
  <si>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</si>
  <si>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</si>
  <si>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</si>
  <si>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</si>
  <si>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</si>
  <si>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</si>
  <si>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</si>
  <si>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</si>
  <si>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</si>
  <si>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</si>
  <si>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</si>
  <si>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</si>
  <si>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</si>
  <si>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</si>
  <si>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</si>
  <si>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</si>
  <si>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</si>
  <si>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</si>
  <si>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</si>
  <si>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</si>
  <si>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</si>
  <si>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</si>
  <si>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</si>
  <si>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</si>
  <si>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</si>
  <si>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</si>
  <si>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</si>
  <si>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</si>
  <si>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</si>
  <si>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</si>
  <si>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</si>
  <si>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</si>
  <si>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</si>
  <si>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</si>
  <si>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</si>
  <si>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</si>
  <si>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</si>
  <si>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</si>
  <si>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</si>
  <si>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</si>
  <si>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</si>
  <si>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</si>
  <si>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</si>
  <si>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</si>
  <si>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</si>
  <si>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</si>
  <si>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</si>
  <si>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</si>
  <si>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</si>
  <si>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</si>
  <si>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</si>
  <si>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</si>
  <si>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</si>
  <si>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</si>
  <si>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</si>
  <si>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</si>
  <si>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</si>
  <si>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</si>
  <si>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</si>
  <si>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</si>
  <si>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</si>
  <si>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</si>
  <si>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</si>
  <si>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</si>
  <si>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</si>
  <si>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</si>
  <si>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</si>
  <si>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</si>
  <si>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</si>
  <si>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</si>
  <si>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</si>
  <si>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</si>
  <si>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</si>
  <si>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</si>
  <si>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</si>
  <si>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</si>
  <si>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</si>
  <si>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</si>
  <si>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</si>
  <si>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</si>
  <si>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</si>
  <si>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</si>
  <si>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</si>
  <si>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</si>
  <si>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</si>
  <si>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</si>
  <si>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</si>
  <si>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</si>
  <si>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</si>
  <si>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</si>
  <si>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</si>
  <si>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</si>
  <si>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</si>
  <si>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</si>
  <si>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</si>
  <si>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</si>
  <si>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</si>
  <si>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</si>
  <si>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</si>
  <si>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</si>
  <si>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</si>
  <si>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</si>
  <si>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</si>
  <si>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</si>
  <si>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</si>
  <si>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</si>
  <si>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</si>
  <si>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</si>
  <si>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</si>
  <si>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</si>
  <si>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</si>
  <si>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</si>
  <si>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</si>
  <si>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</si>
  <si>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</si>
  <si>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</si>
  <si>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</si>
  <si>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</si>
  <si>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</si>
  <si>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</si>
  <si>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</si>
  <si>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</si>
  <si>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</si>
  <si>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</si>
  <si>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</si>
  <si>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</si>
  <si>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</si>
  <si>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</si>
  <si>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</si>
  <si>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</si>
  <si>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</si>
  <si>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</si>
  <si>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</si>
  <si>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</si>
  <si>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</si>
  <si>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</si>
  <si>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</si>
  <si>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</si>
  <si>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</si>
  <si>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</si>
  <si>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</si>
  <si>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</si>
  <si>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</si>
  <si>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</si>
  <si>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</si>
  <si>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</si>
  <si>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</si>
  <si>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</si>
  <si>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</si>
  <si>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</si>
  <si>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</si>
  <si>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</si>
  <si>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</si>
  <si>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</si>
  <si>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</si>
  <si>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</si>
  <si>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</si>
  <si>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</si>
  <si>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</si>
  <si>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</si>
  <si>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</si>
  <si>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</si>
  <si>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</si>
  <si>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</si>
  <si>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</si>
  <si>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</si>
  <si>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</si>
  <si>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</si>
  <si>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</si>
  <si>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</si>
  <si>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</si>
  <si>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</si>
  <si>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</si>
  <si>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</si>
  <si>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</si>
  <si>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</si>
  <si>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</si>
  <si>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</si>
  <si>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</si>
  <si>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</si>
  <si>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</si>
  <si>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</si>
  <si>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</si>
  <si>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</si>
  <si>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</si>
  <si>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</si>
  <si>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</si>
  <si>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</si>
  <si>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</si>
  <si>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</si>
  <si>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</si>
  <si>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</si>
  <si>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</si>
  <si>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</si>
  <si>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</si>
  <si>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</si>
  <si>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</si>
  <si>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</si>
  <si>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</si>
  <si>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</si>
  <si>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</si>
  <si>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</si>
  <si>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</si>
  <si>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</si>
  <si>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</si>
  <si>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</si>
  <si>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</si>
  <si>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</si>
  <si>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</si>
  <si>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</si>
  <si>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</si>
  <si>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</si>
  <si>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</si>
  <si>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</si>
  <si>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</si>
  <si>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</si>
  <si>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</si>
  <si>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</si>
  <si>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</si>
  <si>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</si>
  <si>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</si>
  <si>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</si>
  <si>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</si>
  <si>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</si>
  <si>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</si>
  <si>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</si>
  <si>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</si>
  <si>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</si>
  <si>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</si>
  <si>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</si>
  <si>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</si>
  <si>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</si>
  <si>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</si>
  <si>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</si>
  <si>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</si>
  <si>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</si>
  <si>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</si>
  <si>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</si>
  <si>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</si>
  <si>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</si>
  <si>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</si>
  <si>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</si>
  <si>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</si>
  <si>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</si>
  <si>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</si>
  <si>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</si>
  <si>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</si>
  <si>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</si>
  <si>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</si>
  <si>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</si>
  <si>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</si>
  <si>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</si>
  <si>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</si>
  <si>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</si>
  <si>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</si>
  <si>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</si>
  <si>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</si>
  <si>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</si>
  <si>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</si>
  <si>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</si>
  <si>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</si>
  <si>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</si>
  <si>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</si>
  <si>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</si>
  <si>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</si>
  <si>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</si>
  <si>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</si>
  <si>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</si>
  <si>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</si>
  <si>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</si>
  <si>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</si>
  <si>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</si>
  <si>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</si>
  <si>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</si>
  <si>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</si>
  <si>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</si>
  <si>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</si>
  <si>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</si>
  <si>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</si>
  <si>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</si>
  <si>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</si>
  <si>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</si>
  <si>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</si>
  <si>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</si>
  <si>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</si>
  <si>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</si>
  <si>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</si>
  <si>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</si>
  <si>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</si>
  <si>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</si>
  <si>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</si>
  <si>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</si>
  <si>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</si>
  <si>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</si>
  <si>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</si>
  <si>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</si>
  <si>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</si>
  <si>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</si>
  <si>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</si>
  <si>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</si>
  <si>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</si>
  <si>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</si>
  <si>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</si>
  <si>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</si>
  <si>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07:46/Prev. de faixa 10h</t>
  </si>
  <si>
    <t>Turma não solicita intervalo devido interjornada/Encerraram tarde em D-1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</si>
  <si>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</si>
  <si>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</si>
  <si>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</si>
  <si>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</si>
  <si>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</si>
  <si>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</si>
  <si>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</si>
  <si>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Prev. turma pronta 08:30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</si>
  <si>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</si>
  <si>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</si>
  <si>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</si>
  <si>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</si>
  <si>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</si>
  <si>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</si>
  <si>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Turma em preparação/Prev. pronto 09h</t>
  </si>
  <si>
    <t>ZQBBV</t>
  </si>
  <si>
    <t xml:space="preserve">Ronda 7 dias    </t>
  </si>
  <si>
    <t>Macro 1 07:29/Prev. faixa 09h30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</si>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</sst>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zoomScaleNormal="100" workbookViewId="0">
      <pane xSplit="4" topLeftCell="E1" activePane="topRight" state="frozen"/>
      <selection pane="topRight" activeCell="E339" sqref="E339:F3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e">
        <f>IF(AND(BR321&lt;1,BS321&lt;1),"Produção e Intervalo",IF(BR321&lt;1,"Intervalo",IF(BS321&lt;1,"Produção","Aderente")))</f>
        <v>#VALUE!</v>
      </c>
      <c r="BR321" s="22" t="e">
        <f>IF(OR(B321="",F321=""),"*",AY766/P321)</f>
        <v>#VALUE!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 t="s">
        <v>1175</v>
      </c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1816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1817</v>
      </c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1818</v>
      </c>
      <c r="N326" s="142" t="s">
        <v>1819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1820</v>
      </c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1822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1823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>
        <v>0</v>
      </c>
      <c r="AS331" s="121">
        <v>0</v>
      </c>
      <c r="AT331" s="121">
        <v>0</v>
      </c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>
        <v>0</v>
      </c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0</v>
      </c>
      <c r="BI331" s="19"/>
      <c r="BJ331" s="19" t="s">
        <v>1824</v>
      </c>
      <c r="BK331" s="19" t="s">
        <v>1824</v>
      </c>
      <c r="BL331" s="18"/>
      <c r="BM331" s="145" t="s">
        <v>542</v>
      </c>
      <c r="BN331" s="145" t="s">
        <v>570</v>
      </c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1175</v>
      </c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1825</v>
      </c>
      <c r="N333" s="142" t="s">
        <v>1826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1827</v>
      </c>
      <c r="W333" s="118" t="s">
        <v>1828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 t="s">
        <v>1175</v>
      </c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 t="s">
        <v>1638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1829</v>
      </c>
      <c r="W335" s="118" t="s">
        <v>1830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 t="s">
        <v>1831</v>
      </c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 t="s">
        <v>1832</v>
      </c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 t="s">
        <v>1832</v>
      </c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1833</v>
      </c>
      <c r="N338" s="142" t="s">
        <v>1834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 t="s">
        <v>1835</v>
      </c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1836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1837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1838</v>
      </c>
      <c r="BK339" s="196" t="s">
        <v>1838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1</v>
      </c>
      <c r="BI340" s="19"/>
      <c r="BJ340" s="19" t="s">
        <v>1839</v>
      </c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1840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1841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 t="s">
        <v>1842</v>
      </c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A766" s="280"/>
      <c r="B766" s="160"/>
      <c r="C766" s="161" t="str">
        <f>IF(BS_CONTROLE[[#This Row],[DATA]]="","",WEEKNUM(BS_CONTROLE[[#This Row],[DATA]]))</f>
        <v/>
      </c>
      <c r="D766" s="162"/>
      <c r="E766" s="278"/>
      <c r="F766" s="279"/>
      <c r="G766" s="281" t="str">
        <f>IF(D766="","*",VLOOKUP(F766,BS_ATIVIDADE[],3,FALSE))</f>
        <v>*</v>
      </c>
      <c r="H766" s="221"/>
      <c r="I766" s="164"/>
      <c r="J766" s="282"/>
      <c r="K766" s="282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83"/>
      <c r="P766" s="283"/>
      <c r="Q766" s="166"/>
      <c r="R766" s="284" t="str">
        <f>IFERROR(_xlfn.XLOOKUP(F766, BS_ATIVIDADE[ATIVIDADE],BS_ATIVIDADE[UNIDADE] ), "*")</f>
        <v>*</v>
      </c>
      <c r="S766" s="27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7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8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86"/>
      <c r="AI766" s="216"/>
      <c r="AJ766" s="287" t="str">
        <f>IF(BS_CONTROLE[[#This Row],[Atividade]]=0, "-", BS_CONTROLE[[#This Row],[Atividade]])</f>
        <v>-</v>
      </c>
      <c r="AK766" s="288">
        <f>BS_CONTROLE[[#This Row],[Local - Partida]]</f>
        <v>0</v>
      </c>
      <c r="AL766" s="288">
        <f>BS_CONTROLE[[#This Row],[Local - Encerramento]]</f>
        <v>0</v>
      </c>
      <c r="AM766" s="289" t="str">
        <f>IF(BS_CONTROLE[[#This Row],[Entre - Estações]]=0, "-", BS_CONTROLE[[#This Row],[Entre - Estações]])</f>
        <v>-</v>
      </c>
      <c r="AN766" s="290" t="str">
        <f>IF(BS_CONTROLE[[#This Row],[SB]]=0, "-", BS_CONTROLE[[#This Row],[SB]])</f>
        <v>-</v>
      </c>
      <c r="AO766" s="291" t="str">
        <f>IF(BS_CONTROLE[[#This Row],[SUB]]=0, "-", BS_CONTROLE[[#This Row],[SUB]])</f>
        <v>-</v>
      </c>
      <c r="AP766" s="166">
        <f>BS_CONTROLE[[#This Row],[KM - Inicio]]</f>
        <v>0</v>
      </c>
      <c r="AQ766" s="291">
        <f>BS_CONTROLE[[#This Row],[KM - Inicio]]</f>
        <v>0</v>
      </c>
      <c r="AR766" s="292"/>
      <c r="AS766" s="292"/>
      <c r="AT766" s="292"/>
      <c r="AU766" s="293"/>
      <c r="AV766" s="293"/>
      <c r="AW766" s="293"/>
      <c r="AX766" s="293"/>
      <c r="AY766" s="294" t="str">
        <f>IF(D766="","*",IFERROR(IF(ISODD(COUNT(AS766:AX766)),"ERRO",SUM((AT766-AS766),(AV766-AU766),(AX766-AW766))),"ERRO"))</f>
        <v>*</v>
      </c>
      <c r="AZ766" s="295"/>
      <c r="BA766" s="296"/>
      <c r="BB766" s="284" t="str">
        <f>IFERROR(_xlfn.XLOOKUP(AI766, BS_ATIVIDADE[ATIVIDADE],BS_ATIVIDADE[UNIDADE] ), "*")</f>
        <v>*</v>
      </c>
      <c r="BC766" s="297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97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8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90">
        <f>BS_CONTROLE[[#This Row],[Responsavel pelo boletim]]</f>
        <v>0</v>
      </c>
      <c r="BG766" s="298"/>
      <c r="BH766" s="299"/>
      <c r="BI766" s="299"/>
      <c r="BJ766" s="299"/>
      <c r="BK766" s="300"/>
      <c r="BL766" s="298"/>
      <c r="BM766" s="301"/>
      <c r="BN766" s="301"/>
      <c r="BO766" s="301"/>
      <c r="BP766" s="302"/>
      <c r="BQ766" s="303" t="str">
        <f>IF(AND(BR766&lt;1,BS766&lt;1),"Produção e Intervalo",IF(BR766&lt;1,"Intervalo",IF(BS766&lt;1,"Produção","Aderente")))</f>
        <v>Aderente</v>
      </c>
      <c r="BR766" s="280" t="str">
        <f>IF(OR(B766="",F766=""),"*",AY766/P766)</f>
        <v>*</v>
      </c>
      <c r="BS766" s="280" t="str">
        <f>IF(OR(B766="",F766=""),"*",BA766/Q766)</f>
        <v>*</v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5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1" operator="equal">
      <formula>"NÃO"</formula>
    </cfRule>
    <cfRule type="cellIs" dxfId="220" priority="322" operator="equal">
      <formula>"SIM"</formula>
    </cfRule>
  </conditionalFormatting>
  <conditionalFormatting sqref="AZ6:AZ320 AZ322:AZ761">
    <cfRule type="expression" dxfId="219" priority="42777">
      <formula>#REF!=1</formula>
    </cfRule>
  </conditionalFormatting>
  <conditionalFormatting sqref="BF60 U6:U59 V60 U61:U763 BE6:BE766 AY6:AY766">
    <cfRule type="cellIs" dxfId="218" priority="42761" operator="equal">
      <formula>"ERRO"</formula>
    </cfRule>
  </conditionalFormatting>
  <conditionalFormatting sqref="BQ6:BQ155 BQ157:BQ765">
    <cfRule type="cellIs" dxfId="217" priority="42756" operator="equal">
      <formula>"Produção e Intervalo"</formula>
    </cfRule>
    <cfRule type="cellIs" dxfId="216" priority="42757" operator="equal">
      <formula>"Aderente"</formula>
    </cfRule>
    <cfRule type="cellIs" dxfId="215" priority="42758" operator="equal">
      <formula>"Intervalo"</formula>
    </cfRule>
    <cfRule type="cellIs" dxfId="214" priority="42759" operator="equal">
      <formula>"Produção"</formula>
    </cfRule>
    <cfRule type="cellIs" dxfId="213" priority="42760" operator="equal">
      <formula>"ERRO"</formula>
    </cfRule>
  </conditionalFormatting>
  <conditionalFormatting sqref="BR6:BS766">
    <cfRule type="cellIs" dxfId="212" priority="42738" operator="equal">
      <formula>"*"</formula>
    </cfRule>
    <cfRule type="cellIs" dxfId="211" priority="42739" operator="greaterThanOrEqual">
      <formula>1</formula>
    </cfRule>
    <cfRule type="cellIs" dxfId="210" priority="42740" operator="lessThan">
      <formula>1</formula>
    </cfRule>
  </conditionalFormatting>
  <conditionalFormatting sqref="BH764 BH6:BH27 BH28:BI31 BH32:BH761">
    <cfRule type="iconSet" priority="44561">
      <iconSet showValue="0">
        <cfvo type="percent" val="0"/>
        <cfvo type="num" val="1"/>
        <cfvo type="num" val="1" gte="0"/>
      </iconSet>
    </cfRule>
    <cfRule type="iconSet" priority="4456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8">
      <formula>#REF!=1</formula>
    </cfRule>
  </conditionalFormatting>
  <conditionalFormatting sqref="BP1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0 BK280:BK306 BK340:BK560 BK332:BK338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2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9" operator="equal">
      <formula>"OPORTUNIDADE"</formula>
    </cfRule>
  </conditionalFormatting>
  <conditionalFormatting sqref="Z187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Z189">
    <cfRule type="cellIs" dxfId="205" priority="156" operator="equal">
      <formula>"OPORTUNIDADE"</formula>
    </cfRule>
  </conditionalFormatting>
  <conditionalFormatting sqref="Z189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BP1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9" operator="equal">
      <formula>"OPORTUNIDADE"</formula>
    </cfRule>
  </conditionalFormatting>
  <conditionalFormatting sqref="Y187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189">
    <cfRule type="cellIs" dxfId="199" priority="146" operator="equal">
      <formula>"OPORTUNIDADE"</formula>
    </cfRule>
  </conditionalFormatting>
  <conditionalFormatting sqref="Y189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BP1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5" operator="equal">
      <formula>"OPORTUNIDADE"</formula>
    </cfRule>
  </conditionalFormatting>
  <conditionalFormatting sqref="Z206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Y206:Y210">
    <cfRule type="cellIs" dxfId="193" priority="92" operator="equal">
      <formula>"OPORTUNIDADE"</formula>
    </cfRule>
  </conditionalFormatting>
  <conditionalFormatting sqref="Y206:Y2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Y204">
    <cfRule type="cellIs" dxfId="190" priority="89" operator="equal">
      <formula>"OPORTUNIDADE"</formula>
    </cfRule>
  </conditionalFormatting>
  <conditionalFormatting sqref="Y204">
    <cfRule type="cellIs" dxfId="189" priority="87" operator="equal">
      <formula>"NÃO"</formula>
    </cfRule>
    <cfRule type="cellIs" dxfId="188" priority="88" operator="equal">
      <formula>"SIM"</formula>
    </cfRule>
  </conditionalFormatting>
  <conditionalFormatting sqref="Y203">
    <cfRule type="cellIs" dxfId="187" priority="86" operator="equal">
      <formula>"OPORTUNIDADE"</formula>
    </cfRule>
  </conditionalFormatting>
  <conditionalFormatting sqref="Y203">
    <cfRule type="cellIs" dxfId="186" priority="84" operator="equal">
      <formula>"NÃO"</formula>
    </cfRule>
    <cfRule type="cellIs" dxfId="185" priority="85" operator="equal">
      <formula>"SIM"</formula>
    </cfRule>
  </conditionalFormatting>
  <conditionalFormatting sqref="Y202">
    <cfRule type="cellIs" dxfId="184" priority="83" operator="equal">
      <formula>"OPORTUNIDADE"</formula>
    </cfRule>
  </conditionalFormatting>
  <conditionalFormatting sqref="Y202">
    <cfRule type="cellIs" dxfId="183" priority="81" operator="equal">
      <formula>"NÃO"</formula>
    </cfRule>
    <cfRule type="cellIs" dxfId="182" priority="82" operator="equal">
      <formula>"SIM"</formula>
    </cfRule>
  </conditionalFormatting>
  <conditionalFormatting sqref="Y201">
    <cfRule type="cellIs" dxfId="181" priority="80" operator="equal">
      <formula>"OPORTUNIDADE"</formula>
    </cfRule>
  </conditionalFormatting>
  <conditionalFormatting sqref="Y201">
    <cfRule type="cellIs" dxfId="180" priority="78" operator="equal">
      <formula>"NÃO"</formula>
    </cfRule>
    <cfRule type="cellIs" dxfId="179" priority="79" operator="equal">
      <formula>"SIM"</formula>
    </cfRule>
  </conditionalFormatting>
  <conditionalFormatting sqref="Y200">
    <cfRule type="cellIs" dxfId="178" priority="77" operator="equal">
      <formula>"OPORTUNIDADE"</formula>
    </cfRule>
  </conditionalFormatting>
  <conditionalFormatting sqref="Y200">
    <cfRule type="cellIs" dxfId="177" priority="75" operator="equal">
      <formula>"NÃO"</formula>
    </cfRule>
    <cfRule type="cellIs" dxfId="176" priority="76" operator="equal">
      <formula>"SIM"</formula>
    </cfRule>
  </conditionalFormatting>
  <conditionalFormatting sqref="Y199">
    <cfRule type="cellIs" dxfId="175" priority="74" operator="equal">
      <formula>"OPORTUNIDADE"</formula>
    </cfRule>
  </conditionalFormatting>
  <conditionalFormatting sqref="Y199">
    <cfRule type="cellIs" dxfId="174" priority="72" operator="equal">
      <formula>"NÃO"</formula>
    </cfRule>
    <cfRule type="cellIs" dxfId="173" priority="73" operator="equal">
      <formula>"SIM"</formula>
    </cfRule>
  </conditionalFormatting>
  <conditionalFormatting sqref="BQ156">
    <cfRule type="cellIs" dxfId="172" priority="67" operator="equal">
      <formula>"Produção e Intervalo"</formula>
    </cfRule>
    <cfRule type="cellIs" dxfId="171" priority="68" operator="equal">
      <formula>"Aderente"</formula>
    </cfRule>
    <cfRule type="cellIs" dxfId="170" priority="69" operator="equal">
      <formula>"Intervalo"</formula>
    </cfRule>
    <cfRule type="cellIs" dxfId="169" priority="70" operator="equal">
      <formula>"Produção"</formula>
    </cfRule>
    <cfRule type="cellIs" dxfId="168" priority="71" operator="equal">
      <formula>"ERRO"</formula>
    </cfRule>
  </conditionalFormatting>
  <conditionalFormatting sqref="BJ165:BK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0" operator="equal">
      <formula>"OPORTUNIDADE"</formula>
    </cfRule>
  </conditionalFormatting>
  <conditionalFormatting sqref="Y217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Y225">
    <cfRule type="cellIs" dxfId="164" priority="54" operator="equal">
      <formula>"OPORTUNIDADE"</formula>
    </cfRule>
  </conditionalFormatting>
  <conditionalFormatting sqref="Y225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P2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5" operator="equal">
      <formula>"OPORTUNIDADE"</formula>
    </cfRule>
  </conditionalFormatting>
  <conditionalFormatting sqref="Y237:Z237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P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8" operator="equal">
      <formula>"OPORTUNIDADE"</formula>
    </cfRule>
  </conditionalFormatting>
  <conditionalFormatting sqref="Z234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2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A276" workbookViewId="0">
      <selection activeCell="A321" sqref="A32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1843</v>
      </c>
      <c r="V1" s="270"/>
      <c r="W1" s="270"/>
    </row>
    <row r="2" spans="1:23" s="92" customFormat="1">
      <c r="A2" s="95" t="s">
        <v>1844</v>
      </c>
      <c r="B2" s="95" t="s">
        <v>1845</v>
      </c>
      <c r="C2" s="95" t="s">
        <v>511</v>
      </c>
      <c r="D2" s="96" t="s">
        <v>1061</v>
      </c>
      <c r="E2" s="96" t="s">
        <v>1062</v>
      </c>
      <c r="F2" s="96" t="s">
        <v>1846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1847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1848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71" t="s">
        <v>1849</v>
      </c>
      <c r="D5" s="272"/>
      <c r="E5" s="272"/>
      <c r="F5" s="272"/>
      <c r="G5" s="272"/>
      <c r="H5" s="272"/>
      <c r="I5" s="272"/>
      <c r="J5" s="273"/>
      <c r="K5" s="274" t="s">
        <v>1850</v>
      </c>
      <c r="L5" s="275"/>
      <c r="M5" s="275"/>
      <c r="N5" s="275"/>
      <c r="O5" s="276" t="s">
        <v>1851</v>
      </c>
      <c r="P5" s="277"/>
    </row>
    <row r="6" spans="1:16" s="82" customFormat="1" ht="15" customHeight="1">
      <c r="A6" s="74" t="s">
        <v>1846</v>
      </c>
      <c r="B6" s="83" t="s">
        <v>1845</v>
      </c>
      <c r="C6" s="84" t="s">
        <v>1061</v>
      </c>
      <c r="D6" s="85" t="s">
        <v>1062</v>
      </c>
      <c r="E6" s="84" t="s">
        <v>1852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1853</v>
      </c>
      <c r="M6" s="88" t="s">
        <v>710</v>
      </c>
      <c r="N6" s="89" t="s">
        <v>1056</v>
      </c>
      <c r="O6" s="226" t="s">
        <v>1099</v>
      </c>
      <c r="P6" s="150" t="s">
        <v>1854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Macro 1 07:46/Prev. de faixa 10h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0</v>
      </c>
      <c r="P332" s="186" t="str">
        <f>IF($A$2=1,IF(SP_NORTE!BJ331="","*",SP_NORTE!BJ331),IF(SP_NORTE!BK331="","*",SP_NORTE!BK331))</f>
        <v>Turma não solicita intervalo devido interjornada/Encerraram tarde em D-1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Turma em deslocamento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Turma em preparação/Prev. pronto 08:30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Macro 1  07:31/Aguardando oportunidade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Prev. turma pronta 08:30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Macro 1 08:12/Prev. faixa 09h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1</v>
      </c>
      <c r="P341" s="186" t="str">
        <f>IF($A$2=1,IF(SP_NORTE!BJ340="","*",SP_NORTE!BJ340),IF(SP_NORTE!BK340="","*",SP_NORTE!BK340))</f>
        <v>Turma em preparação/Prev. pronto 09h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Macro 1 07:29/Prev. faixa 09h30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1855</v>
      </c>
      <c r="C2" s="135" t="s">
        <v>1046</v>
      </c>
      <c r="D2" s="84" t="s">
        <v>1048</v>
      </c>
      <c r="E2" s="84" t="s">
        <v>1856</v>
      </c>
      <c r="F2" s="112" t="s">
        <v>1857</v>
      </c>
      <c r="G2" s="84" t="s">
        <v>1858</v>
      </c>
      <c r="H2" s="84" t="s">
        <v>1859</v>
      </c>
      <c r="I2" s="84" t="s">
        <v>1860</v>
      </c>
      <c r="J2" s="84" t="s">
        <v>1861</v>
      </c>
      <c r="K2" s="86" t="s">
        <v>1862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2025-10-24T11:27:36Z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