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8" documentId="8_{C16AF0B1-DE6F-4D81-B6CC-DB7BBC320B89}" xr6:coauthVersionLast="47" xr6:coauthVersionMax="47" xr10:uidLastSave="{31055189-E39A-4015-87DF-8194E6F070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3" i="1" l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3" i="1" l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<sst xmlns="http://schemas.openxmlformats.org/spreadsheetml/2006/main" count="14506" uniqueCount="2120">
  <si>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</si>
  <si>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</si>
  <si>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</si>
  <si>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</si>
  <si>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</si>
  <si>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</si>
  <si>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</si>
  <si>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</si>
  <si>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</si>
  <si>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</si>
  <si>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</si>
  <si>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</si>
  <si>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</si>
  <si>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</si>
  <si>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</si>
  <si>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</si>
  <si>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</si>
  <si>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</si>
  <si>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</si>
  <si>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</si>
  <si>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</si>
  <si>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</si>
  <si>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</si>
  <si>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</si>
  <si>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</si>
  <si>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</si>
  <si>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</si>
  <si>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</si>
  <si>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</si>
  <si>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</si>
  <si>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</si>
  <si>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</si>
  <si>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</si>
  <si>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</si>
  <si>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</si>
  <si>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</si>
  <si>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</si>
  <si>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</si>
  <si>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</si>
  <si>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</si>
  <si>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</si>
  <si>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</si>
  <si>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</si>
  <si>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</si>
  <si>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</si>
  <si>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</si>
  <si>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</si>
  <si>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</si>
  <si>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</si>
  <si>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</si>
  <si>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</si>
  <si>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</si>
  <si>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</si>
  <si>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</si>
  <si>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</si>
  <si>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</si>
  <si>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</si>
  <si>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</si>
  <si>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</si>
  <si>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</si>
  <si>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</si>
  <si>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</si>
  <si>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</si>
  <si>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</si>
  <si>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</si>
  <si>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</si>
  <si>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</si>
  <si>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</si>
  <si>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</si>
  <si>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</si>
  <si>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</si>
  <si>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</si>
  <si>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</si>
  <si>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</si>
  <si>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</si>
  <si>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</si>
  <si>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</si>
  <si>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</si>
  <si>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</si>
  <si>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</si>
  <si>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</si>
  <si>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</si>
  <si>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</si>
  <si>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</si>
  <si>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</si>
  <si>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</si>
  <si>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</si>
  <si>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</si>
  <si>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</si>
  <si>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</si>
  <si>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</si>
  <si>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</si>
  <si>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</si>
  <si>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</si>
  <si>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</si>
  <si>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</si>
  <si>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</si>
  <si>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</si>
  <si>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</si>
  <si>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</si>
  <si>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</si>
  <si>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</si>
  <si>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</si>
  <si>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</si>
  <si>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</si>
  <si>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</si>
  <si>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</si>
  <si>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</si>
  <si>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</si>
  <si>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</si>
  <si>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</si>
  <si>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</si>
  <si>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</si>
  <si>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</si>
  <si>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</si>
  <si>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</si>
  <si>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</si>
  <si>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</si>
  <si>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</si>
  <si>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</si>
  <si>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</si>
  <si>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</si>
  <si>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</si>
  <si>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</si>
  <si>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</si>
  <si>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</si>
  <si>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</si>
  <si>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</si>
  <si>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</si>
  <si>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</si>
  <si>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</si>
  <si>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</si>
  <si>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</si>
  <si>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</si>
  <si>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</si>
  <si>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</si>
  <si>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</si>
  <si>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</si>
  <si>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</si>
  <si>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</si>
  <si>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</si>
  <si>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</si>
  <si>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</si>
  <si>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</si>
  <si>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</si>
  <si>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</si>
  <si>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</si>
  <si>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</si>
  <si>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</si>
  <si>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</si>
  <si>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</si>
  <si>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</si>
  <si>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</si>
  <si>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</si>
  <si>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</si>
  <si>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</si>
  <si>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</si>
  <si>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</si>
  <si>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</si>
  <si>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</si>
  <si>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</si>
  <si>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</si>
  <si>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</si>
  <si>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</si>
  <si>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</si>
  <si>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</si>
  <si>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</si>
  <si>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</si>
  <si>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</si>
  <si>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</si>
  <si>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</si>
  <si>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</si>
  <si>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</si>
  <si>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</si>
  <si>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</si>
  <si>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</si>
  <si>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</si>
  <si>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</si>
  <si>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</si>
  <si>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</si>
  <si>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</si>
  <si>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</si>
  <si>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</si>
  <si>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</si>
  <si>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</si>
  <si>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</si>
  <si>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</si>
  <si>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</si>
  <si>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</si>
  <si>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</si>
  <si>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</si>
  <si>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</si>
  <si>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</si>
  <si>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</si>
  <si>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</si>
  <si>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</si>
  <si>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</si>
  <si>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</si>
  <si>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</si>
  <si>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</si>
  <si>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</si>
  <si>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</si>
  <si>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</si>
  <si>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</si>
  <si>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</si>
  <si>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</si>
  <si>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</si>
  <si>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</si>
  <si>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</si>
  <si>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</si>
  <si>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</si>
  <si>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</si>
  <si>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</si>
  <si>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</si>
  <si>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</si>
  <si>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</si>
  <si>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</si>
  <si>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</si>
  <si>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</si>
  <si>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</si>
  <si>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</si>
  <si>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</si>
  <si>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</si>
  <si>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</si>
  <si>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</si>
  <si>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</si>
  <si>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</si>
  <si>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</si>
  <si>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</si>
  <si>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</si>
  <si>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</si>
  <si>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</si>
  <si>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</si>
  <si>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</si>
  <si>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</si>
  <si>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</si>
  <si>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</si>
  <si>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</si>
  <si>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</si>
  <si>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</si>
  <si>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</si>
  <si>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</si>
  <si>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</si>
  <si>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</si>
  <si>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</si>
  <si>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</si>
  <si>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</si>
  <si>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</si>
  <si>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</si>
  <si>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</si>
  <si>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</si>
  <si>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</si>
  <si>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</si>
  <si>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</si>
  <si>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</si>
  <si>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</si>
  <si>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</si>
  <si>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</si>
  <si>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</si>
  <si>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</si>
  <si>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</si>
  <si>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</si>
  <si>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</si>
  <si>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</si>
  <si>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</si>
  <si>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</si>
  <si>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</si>
  <si>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</si>
  <si>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</si>
  <si>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</si>
  <si>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</si>
  <si>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</si>
  <si>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</si>
  <si>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</si>
  <si>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</si>
  <si>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</si>
  <si>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</si>
  <si>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</si>
  <si>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</si>
  <si>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</si>
  <si>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</si>
  <si>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</si>
  <si>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</si>
  <si>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</si>
  <si>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</si>
  <si>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</si>
  <si>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</si>
  <si>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</si>
  <si>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</si>
  <si>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</si>
  <si>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</si>
  <si>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</si>
  <si>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</si>
  <si>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</si>
  <si>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</si>
  <si>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</si>
  <si>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</si>
  <si>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</si>
  <si>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</si>
  <si>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</si>
  <si>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</si>
  <si>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</si>
  <si>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</si>
  <si>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</si>
  <si>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</si>
  <si>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</si>
  <si>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</si>
  <si>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</si>
  <si>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</si>
  <si>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</si>
  <si>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</si>
  <si>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</si>
  <si>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</si>
  <si>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</si>
  <si>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</si>
  <si>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</si>
  <si>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</si>
  <si>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</si>
  <si>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</si>
  <si>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</si>
  <si>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</si>
  <si>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</si>
  <si>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</si>
  <si>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</si>
  <si>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</si>
  <si>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</si>
  <si>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</si>
  <si>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</si>
  <si>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</si>
  <si>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</si>
  <si>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</si>
  <si>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</si>
  <si>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</si>
  <si>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</si>
  <si>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</si>
  <si>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</si>
  <si>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</si>
  <si>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</si>
  <si>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</si>
  <si>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</si>
  <si>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</si>
  <si>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</si>
  <si>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</si>
  <si>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</si>
  <si>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</si>
  <si>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</si>
  <si>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</si>
  <si>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</si>
  <si>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</si>
  <si>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</si>
  <si>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</si>
  <si>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</si>
  <si>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</si>
  <si>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</si>
  <si>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</si>
  <si>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</si>
  <si>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</si>
  <si>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</si>
  <si>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</si>
  <si>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</si>
  <si>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</si>
  <si>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</si>
  <si>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</si>
  <si>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</si>
  <si>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</si>
  <si>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</si>
  <si>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</si>
  <si>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</si>
  <si>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</si>
  <si>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</si>
  <si>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</si>
  <si>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</si>
  <si>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</si>
  <si>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</si>
  <si>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</si>
  <si>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</si>
  <si>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</si>
  <si>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</si>
  <si>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</si>
  <si>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</si>
  <si>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</si>
  <si>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</si>
  <si>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</si>
  <si>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</si>
  <si>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</si>
  <si>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</si>
  <si>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</si>
  <si>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</si>
  <si>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</si>
  <si>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</si>
  <si>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</si>
  <si>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</si>
  <si>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</si>
  <si>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</si>
  <si>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</si>
  <si>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</si>
  <si>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</si>
  <si>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</si>
  <si>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</si>
  <si>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</si>
  <si>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</si>
  <si>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</si>
  <si>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</si>
  <si>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</si>
  <si>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</si>
  <si>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</si>
  <si>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</si>
  <si>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</si>
  <si>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</si>
  <si>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</si>
  <si>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</si>
  <si>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</si>
  <si>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</si>
  <si>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</si>
  <si>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</si>
  <si>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</si>
  <si>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</si>
  <si>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</si>
  <si>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</si>
  <si>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</si>
  <si>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</si>
  <si>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</si>
  <si>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</si>
  <si>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</si>
  <si>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</si>
  <si>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</si>
  <si>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</si>
  <si>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</si>
  <si>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</si>
  <si>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</si>
  <si>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</si>
  <si>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</si>
  <si>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</si>
  <si>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</si>
  <si>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</si>
  <si>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</si>
  <si>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</si>
  <si>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</si>
  <si>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</si>
  <si>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</si>
  <si>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</si>
  <si>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</si>
  <si>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</si>
  <si>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</si>
  <si>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</si>
  <si>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</si>
  <si>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</si>
  <si>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</si>
  <si>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</si>
  <si>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</si>
  <si>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</si>
  <si>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</si>
  <si>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</si>
  <si>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</si>
  <si>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</si>
  <si>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</si>
  <si>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</si>
  <si>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</si>
  <si>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</si>
  <si>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</si>
  <si>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</si>
  <si>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</si>
  <si>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</si>
  <si>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</si>
  <si>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</si>
  <si>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</si>
  <si>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</si>
  <si>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</si>
  <si>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</si>
  <si>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</si>
  <si>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</si>
  <si>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</si>
  <si>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</si>
  <si>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</si>
  <si>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</si>
  <si>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</si>
  <si>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</si>
  <si>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</si>
  <si>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</si>
  <si>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</si>
  <si>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</si>
  <si>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</si>
  <si>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</si>
  <si>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</si>
  <si>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</si>
  <si>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</si>
  <si>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</si>
  <si>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</si>
  <si>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</si>
  <si>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</si>
  <si>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</si>
  <si>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</si>
  <si>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</si>
  <si>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</si>
  <si>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</si>
  <si>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</si>
  <si>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</si>
  <si>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</si>
  <si>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</si>
  <si>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</si>
  <si>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</si>
  <si>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</si>
  <si>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</si>
  <si>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</si>
  <si>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</si>
  <si>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</si>
  <si>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</si>
  <si>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</si>
  <si>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</si>
  <si>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</si>
  <si>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</si>
  <si>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</si>
  <si>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</si>
  <si>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</si>
  <si>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</si>
  <si>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</si>
  <si>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</si>
  <si>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</si>
  <si>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</si>
  <si>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</si>
  <si>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</si>
  <si>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</si>
  <si>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</si>
  <si>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</si>
  <si>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</si>
  <si>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</si>
  <si>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</si>
  <si>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</si>
  <si>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</si>
  <si>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</si>
  <si>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</si>
  <si>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</si>
  <si>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</si>
  <si>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</si>
  <si>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</si>
  <si>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</si>
  <si>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</si>
  <si>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</si>
  <si>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</si>
  <si>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</si>
  <si>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</si>
  <si>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</si>
  <si>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</si>
  <si>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</si>
  <si>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</si>
  <si>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</si>
  <si>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</si>
  <si>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</si>
  <si>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</si>
  <si>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</si>
  <si>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</si>
  <si>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</si>
  <si>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</si>
  <si>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</si>
  <si>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</si>
  <si>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</si>
  <si>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</si>
  <si>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</si>
  <si>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</si>
  <si>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</si>
  <si>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</si>
  <si>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</si>
  <si>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</si>
  <si>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</si>
  <si>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</si>
  <si>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</si>
  <si>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</si>
  <si>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</si>
  <si>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</si>
  <si>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</si>
  <si>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</si>
  <si>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</si>
  <si>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</si>
  <si>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</si>
  <si>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</si>
  <si>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</si>
  <si>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</si>
  <si>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</si>
  <si>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</si>
  <si>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</si>
  <si>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</si>
  <si>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</si>
  <si>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</si>
  <si>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</si>
  <si>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</si>
  <si>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</si>
  <si>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</si>
  <si>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</si>
  <si>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</si>
  <si>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</si>
  <si>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</si>
  <si>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</si>
  <si>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</si>
  <si>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</si>
  <si>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</si>
  <si>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</si>
  <si>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</si>
  <si>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</si>
  <si>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</si>
  <si>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</si>
  <si>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</si>
  <si>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</si>
  <si>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</si>
  <si>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</si>
  <si>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</si>
  <si>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</si>
  <si>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</si>
  <si>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</si>
  <si>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</si>
  <si>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</si>
  <si>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</si>
  <si>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</si>
  <si>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</si>
  <si>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</si>
  <si>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</si>
  <si>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</si>
  <si>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</si>
  <si>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</si>
  <si>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</si>
  <si>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</si>
  <si>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</si>
  <si>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</si>
  <si>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</si>
  <si>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</si>
  <si>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</si>
  <si>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</si>
  <si>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</si>
  <si>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</si>
  <si>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</si>
  <si>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</si>
  <si>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</si>
  <si>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</si>
  <si>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</si>
  <si>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</si>
  <si>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</si>
  <si>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</si>
  <si>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</si>
  <si>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</si>
  <si>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</si>
  <si>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</si>
  <si>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</si>
  <si>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</si>
  <si>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</si>
  <si>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</si>
  <si>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</si>
  <si>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</si>
  <si>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</si>
  <si>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</si>
  <si>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</si>
  <si>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</si>
  <si>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</si>
  <si>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</si>
  <si>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</si>
  <si>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</si>
  <si>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</si>
  <si>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</si>
  <si>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</si>
  <si>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</si>
  <si>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</si>
  <si>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</si>
  <si>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</si>
  <si>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</si>
  <si>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</si>
  <si>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</si>
  <si>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</si>
  <si>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</si>
  <si>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</si>
  <si>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</si>
  <si>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</si>
  <si>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</si>
  <si>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</si>
  <si>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</si>
  <si>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</si>
  <si>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</si>
  <si>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</si>
  <si>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</si>
  <si>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</si>
  <si>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</si>
  <si>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</si>
  <si>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</si>
  <si>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</si>
  <si>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</si>
  <si>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</si>
  <si>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</si>
  <si>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</si>
  <si>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</si>
  <si>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</si>
  <si>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</si>
  <si>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</si>
  <si>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</si>
  <si>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</si>
  <si>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</si>
  <si>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</si>
  <si>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</si>
  <si>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</si>
  <si>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</si>
  <si>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</si>
  <si>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</si>
  <si>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</si>
  <si>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</si>
  <si>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</si>
  <si>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</si>
  <si>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</si>
  <si>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</si>
  <si>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</si>
  <si>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</si>
  <si>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</si>
  <si>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</si>
  <si>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</si>
  <si>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</si>
  <si>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</si>
  <si>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</si>
  <si>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</si>
  <si>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</si>
  <si>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</si>
  <si>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</si>
  <si>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</si>
  <si>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</si>
  <si>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</si>
  <si>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</si>
  <si>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</si>
  <si>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</si>
  <si>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</si>
  <si>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</si>
  <si>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</si>
  <si>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</si>
  <si>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</si>
  <si>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</si>
  <si>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</si>
  <si>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</si>
  <si>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</si>
  <si>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</si>
  <si>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</si>
  <si>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</si>
  <si>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</si>
  <si>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</si>
  <si>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</si>
  <si>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</si>
  <si>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</si>
  <si>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</si>
  <si>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</si>
  <si>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</si>
  <si>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</si>
  <si>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</si>
  <si>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</si>
  <si>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</si>
  <si>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</si>
  <si>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</si>
  <si>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</si>
  <si>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</si>
  <si>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</si>
  <si>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</si>
  <si>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</si>
  <si>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</si>
  <si>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</si>
  <si>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</si>
  <si>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</si>
  <si>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</si>
  <si>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</si>
  <si>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</si>
  <si>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</si>
  <si>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</si>
  <si>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</si>
  <si>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</si>
  <si>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</si>
  <si>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</si>
  <si>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</si>
  <si>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</si>
  <si>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</si>
  <si>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</si>
  <si>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</si>
  <si>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</si>
  <si>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</si>
  <si>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</si>
  <si>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</si>
  <si>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</si>
  <si>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</si>
  <si>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</si>
  <si>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</si>
  <si>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</si>
  <si>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</si>
  <si>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</si>
  <si>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</si>
  <si>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</si>
  <si>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</si>
  <si>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</si>
  <si>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</si>
  <si>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</si>
  <si>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</si>
  <si>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</si>
  <si>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</si>
  <si>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</si>
  <si>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</si>
  <si>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</si>
  <si>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</si>
  <si>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</si>
  <si>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</si>
  <si>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</si>
  <si>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</si>
  <si>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</si>
  <si>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</si>
  <si>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</si>
  <si>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</si>
  <si>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</si>
  <si>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</si>
  <si>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</si>
  <si>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</si>
  <si>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</si>
  <si>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</si>
  <si>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</si>
  <si>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</si>
  <si>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</si>
  <si>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</si>
  <si>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</si>
  <si>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</si>
  <si>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</si>
  <si>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</si>
  <si>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</si>
  <si>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</si>
  <si>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</si>
  <si>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</si>
  <si>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</si>
  <si>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</si>
  <si>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</si>
  <si>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</si>
  <si>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</si>
  <si>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</si>
  <si>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</si>
  <si>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</si>
  <si>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</si>
  <si>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</si>
  <si>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</si>
  <si>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</si>
  <si>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</si>
  <si>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</si>
  <si>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</si>
  <si>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</si>
  <si>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</si>
  <si>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</si>
  <si>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</si>
  <si>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</si>
  <si>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</si>
  <si>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</si>
  <si>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</si>
  <si>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</si>
  <si>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</si>
  <si>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</si>
  <si>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</si>
  <si>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</si>
  <si>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</si>
  <si>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</si>
  <si>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</si>
  <si>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</si>
  <si>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</si>
  <si>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</si>
  <si>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</si>
  <si>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</si>
  <si>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</si>
  <si>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</si>
  <si>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</si>
  <si>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</si>
  <si>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</si>
  <si>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</si>
  <si>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</si>
  <si>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</si>
  <si>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</si>
  <si>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</si>
  <si>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</si>
  <si>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</si>
  <si>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</si>
  <si>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</si>
  <si>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</si>
  <si>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</si>
  <si>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</si>
  <si>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</si>
  <si>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</si>
  <si>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</si>
  <si>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</si>
  <si>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</si>
  <si>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</si>
  <si>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</si>
  <si>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</si>
  <si>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</si>
  <si>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</si>
  <si>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</si>
  <si>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</si>
  <si>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</si>
  <si>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</si>
  <si>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</si>
  <si>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</si>
  <si>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</si>
  <si>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</si>
  <si>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</si>
  <si>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</si>
  <si>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</si>
  <si>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</si>
  <si>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</si>
  <si>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</si>
  <si>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</si>
  <si>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</si>
  <si>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</si>
  <si>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</si>
  <si>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</si>
  <si>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</si>
  <si>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</si>
  <si>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</si>
  <si>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</si>
  <si>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</si>
  <si>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</si>
  <si>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</si>
  <si>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</si>
  <si>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</si>
  <si>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</si>
  <si>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</si>
  <si>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</si>
  <si>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</si>
  <si>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</si>
  <si>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</si>
  <si>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</si>
  <si>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</si>
  <si>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</si>
  <si>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</si>
  <si>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</si>
  <si>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</si>
  <si>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</si>
  <si>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</si>
  <si>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</si>
  <si>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</si>
  <si>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</si>
  <si>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</si>
  <si>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</si>
  <si>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</si>
  <si>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</si>
  <si>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</si>
  <si>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</si>
  <si>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</si>
  <si>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</si>
  <si>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</si>
  <si>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</si>
  <si>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</si>
  <si>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</si>
  <si>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</si>
  <si>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</si>
  <si>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</si>
  <si>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</si>
  <si>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</si>
  <si>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</si>
  <si>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</si>
  <si>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</si>
  <si>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</si>
  <si>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</si>
  <si>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</si>
  <si>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</si>
  <si>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</si>
  <si>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</si>
  <si>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</si>
  <si>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</si>
  <si>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</si>
  <si>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</si>
  <si>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</si>
  <si>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</si>
  <si>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</si>
  <si>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</si>
  <si>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</si>
  <si>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</si>
  <si>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</si>
  <si>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</si>
  <si>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</si>
  <si>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</si>
  <si>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</si>
  <si>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</si>
  <si>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</si>
  <si>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</si>
  <si>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</si>
  <si>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</si>
  <si>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</si>
  <si>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</si>
  <si>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</si>
  <si>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</si>
  <si>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</si>
  <si>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</si>
  <si>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</si>
  <si>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</si>
  <si>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</si>
  <si>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</si>
  <si>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</si>
  <si>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</si>
  <si>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</si>
  <si>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</si>
  <si>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</si>
  <si>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</si>
  <si>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</si>
  <si>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</si>
  <si>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</si>
  <si>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</si>
  <si>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</si>
  <si>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</si>
  <si>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</si>
  <si>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</si>
  <si>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</si>
  <si>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</si>
  <si>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</si>
  <si>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</si>
  <si>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</si>
  <si>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</si>
  <si>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</si>
  <si>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</si>
  <si>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</si>
  <si>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</si>
  <si>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</si>
  <si>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</si>
  <si>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</si>
  <si>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</si>
  <si>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</si>
  <si>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</si>
  <si>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</si>
  <si>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</si>
  <si>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</si>
  <si>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</si>
  <si>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</si>
  <si>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</si>
  <si>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</si>
  <si>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</si>
  <si>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</si>
  <si>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</si>
  <si>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</si>
  <si>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</si>
  <si>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</si>
  <si>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</si>
  <si>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</si>
  <si>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</si>
  <si>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</si>
  <si>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</si>
  <si>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</si>
  <si>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</si>
  <si>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</si>
  <si>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</si>
  <si>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</si>
  <si>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</si>
  <si>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</si>
  <si>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</si>
  <si>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</si>
  <si>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</si>
  <si>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</si>
  <si>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</si>
  <si>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</si>
  <si>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</si>
  <si>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</si>
  <si>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</si>
  <si>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</si>
  <si>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</si>
  <si>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</si>
  <si>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</si>
  <si>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</si>
  <si>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</si>
  <si>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</si>
  <si>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</si>
  <si>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</si>
  <si>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</si>
  <si>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</si>
  <si>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</si>
  <si>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</si>
  <si>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</si>
  <si>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</si>
  <si>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</si>
  <si>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</si>
  <si>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</si>
  <si>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</si>
  <si>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</si>
  <si>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</si>
  <si>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</si>
  <si>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</si>
  <si>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</si>
  <si>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</si>
  <si>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</si>
  <si>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</si>
  <si>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</si>
  <si>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</si>
  <si>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</si>
  <si>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</si>
  <si>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</si>
  <si>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</si>
  <si>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</si>
  <si>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</si>
  <si>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</si>
  <si>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</si>
  <si>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</si>
  <si>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</si>
  <si>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</si>
  <si>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</si>
  <si>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</si>
  <si>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</si>
  <si>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</si>
  <si>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</si>
  <si>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</si>
  <si>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</si>
  <si>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</si>
  <si>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</si>
  <si>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</si>
  <si>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</si>
  <si>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</si>
  <si>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</si>
  <si>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</si>
  <si>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</si>
  <si>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</si>
  <si>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</si>
  <si>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</si>
  <si>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</si>
  <si>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</si>
  <si>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</si>
  <si>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</si>
  <si>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</si>
  <si>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</si>
  <si>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</si>
  <si>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</si>
  <si>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</si>
  <si>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</si>
  <si>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</si>
  <si>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</si>
  <si>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</si>
  <si>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</si>
  <si>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</si>
  <si>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</si>
  <si>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</si>
  <si>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</si>
  <si>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</si>
  <si>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</si>
  <si>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</si>
  <si>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</si>
  <si>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</si>
  <si>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</si>
  <si>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</si>
  <si>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</si>
  <si>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</si>
  <si>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</si>
  <si>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</si>
  <si>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</si>
  <si>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</si>
  <si>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</si>
  <si>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</si>
  <si>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</si>
  <si>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</si>
  <si>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</si>
  <si>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</si>
  <si>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</si>
  <si>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</si>
  <si>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</si>
  <si>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</si>
  <si>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</si>
  <si>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</si>
  <si>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</si>
  <si>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</si>
  <si>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</si>
  <si>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</si>
  <si>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</si>
  <si>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</si>
  <si>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</si>
  <si>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</si>
  <si>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</si>
  <si>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</si>
  <si>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</si>
  <si>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</si>
  <si>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</si>
  <si>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</si>
  <si>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</si>
  <si>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</si>
  <si>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</si>
  <si>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</si>
  <si>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</si>
  <si>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</si>
  <si>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</si>
  <si>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</si>
  <si>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</si>
  <si>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</si>
  <si>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</si>
  <si>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</si>
  <si>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</si>
  <si>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</si>
  <si>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</si>
  <si>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</si>
  <si>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</si>
  <si>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</si>
  <si>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</si>
  <si>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</si>
  <si>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</si>
  <si>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</si>
  <si>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</si>
  <si>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</si>
  <si>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</si>
  <si>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</si>
  <si>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</si>
  <si>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</si>
  <si>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</si>
  <si>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</si>
  <si>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</si>
  <si>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</si>
  <si>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</si>
  <si>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</si>
  <si>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</si>
  <si>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</si>
  <si>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</si>
  <si>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</si>
  <si>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</si>
  <si>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</si>
  <si>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</si>
  <si>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</si>
  <si>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</si>
  <si>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</si>
  <si>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</si>
  <si>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</si>
  <si>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</si>
  <si>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</si>
  <si>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</si>
  <si>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</si>
  <si>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</si>
  <si>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</si>
  <si>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</si>
  <si>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</si>
  <si>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</si>
  <si>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</si>
  <si>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</si>
  <si>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</si>
  <si>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</si>
  <si>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</si>
  <si>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</si>
  <si>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</si>
  <si>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</si>
  <si>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</si>
  <si>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</si>
  <si>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</si>
  <si>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</si>
  <si>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</si>
  <si>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</si>
  <si>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</si>
  <si>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</si>
  <si>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</si>
  <si>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</si>
  <si>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</si>
  <si>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</si>
  <si>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</si>
  <si>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</si>
  <si>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</si>
  <si>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</si>
  <si>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</si>
  <si>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</si>
  <si>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</si>
  <si>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</si>
  <si>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</si>
  <si>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</si>
  <si>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</si>
  <si>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</si>
  <si>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</si>
  <si>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</si>
  <si>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</si>
  <si>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</si>
  <si>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</si>
  <si>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</si>
  <si>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</si>
  <si>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</si>
  <si>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</si>
  <si>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</si>
  <si>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</si>
  <si>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</si>
  <si>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</si>
  <si>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</si>
  <si>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</si>
  <si>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</si>
  <si>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</si>
  <si>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</si>
  <si>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</si>
  <si>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</si>
  <si>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</si>
  <si>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</si>
  <si>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</si>
  <si>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</si>
  <si>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</si>
  <si>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</si>
  <si>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</si>
  <si>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</si>
  <si>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</si>
  <si>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</si>
  <si>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</si>
  <si>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</si>
  <si>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</si>
  <si>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</si>
  <si>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</si>
  <si>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</si>
  <si>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</si>
  <si>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</si>
  <si>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</si>
  <si>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</si>
  <si>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</si>
  <si>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</si>
  <si>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</si>
  <si>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</si>
  <si>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</si>
  <si>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</si>
  <si>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</si>
  <si>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</si>
  <si>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</si>
  <si>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</si>
  <si>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</si>
  <si>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</si>
  <si>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</si>
  <si>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</si>
  <si>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</si>
  <si>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</si>
  <si>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</si>
  <si>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</si>
  <si>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</si>
  <si>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</si>
  <si>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</si>
  <si>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</si>
  <si>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</si>
  <si>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</si>
  <si>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</si>
  <si>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</si>
  <si>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</si>
  <si>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</si>
  <si>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</si>
  <si>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</si>
  <si>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</si>
  <si>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</si>
  <si>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</si>
  <si>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</si>
  <si>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</si>
  <si>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</si>
  <si>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</si>
  <si>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</si>
  <si>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</si>
  <si>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</si>
  <si>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</si>
  <si>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</si>
  <si>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</si>
  <si>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</si>
  <si>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</si>
  <si>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</si>
  <si>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</si>
  <si>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</si>
  <si>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</si>
  <si>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</si>
  <si>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</si>
  <si>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</si>
  <si>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</si>
  <si>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</si>
  <si>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</si>
  <si>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</si>
  <si>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</si>
  <si>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</si>
  <si>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</si>
  <si>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</si>
  <si>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</si>
  <si>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</si>
  <si>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</si>
  <si>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</si>
  <si>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</si>
  <si>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</si>
  <si>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</si>
  <si>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</si>
  <si>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</si>
  <si>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</si>
  <si>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</si>
  <si>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</si>
  <si>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</si>
  <si>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</si>
  <si>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</si>
  <si>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</si>
  <si>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</si>
  <si>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</si>
  <si>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</si>
  <si>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</si>
  <si>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</si>
  <si>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</si>
  <si>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</si>
  <si>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</si>
  <si>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</si>
  <si>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</si>
  <si>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</si>
  <si>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</si>
  <si>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</si>
  <si>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</si>
  <si>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</si>
  <si>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</si>
  <si>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</si>
  <si>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</si>
  <si>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</si>
  <si>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</si>
  <si>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</si>
  <si>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</si>
  <si>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</si>
  <si>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</si>
  <si>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</si>
  <si>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</si>
  <si>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</si>
  <si>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</si>
  <si>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</si>
  <si>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</si>
  <si>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</si>
  <si>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</si>
  <si>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</si>
  <si>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</si>
  <si>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</si>
  <si>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</si>
  <si>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</si>
  <si>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</si>
  <si>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</si>
  <si>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</si>
  <si>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</si>
  <si>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</si>
  <si>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</si>
  <si>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</si>
  <si>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</si>
  <si>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</si>
  <si>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</si>
  <si>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</si>
  <si>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</si>
  <si>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</si>
  <si>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</si>
  <si>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</si>
  <si>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</si>
  <si>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</si>
  <si>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</si>
  <si>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</si>
  <si>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</si>
  <si>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</si>
  <si>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</si>
  <si>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</si>
  <si>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</si>
  <si>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</si>
  <si>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</si>
  <si>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</si>
  <si>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</si>
  <si>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</si>
  <si>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</si>
  <si>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</si>
  <si>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</si>
  <si>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</si>
  <si>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</si>
  <si>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</si>
  <si>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</si>
  <si>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</si>
  <si>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</si>
  <si>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</si>
  <si>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</si>
  <si>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</si>
  <si>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</si>
  <si>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</si>
  <si>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</si>
  <si>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</si>
  <si>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</si>
  <si>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</si>
  <si>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</si>
  <si>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</si>
  <si>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</si>
  <si>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</si>
  <si>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</si>
  <si>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</si>
  <si>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</si>
  <si>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</si>
  <si>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</si>
  <si>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</si>
  <si>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</si>
  <si>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</si>
  <si>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</si>
  <si>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</si>
  <si>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</si>
  <si>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</si>
  <si>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</si>
  <si>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</si>
  <si>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</si>
  <si>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</si>
  <si>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</si>
  <si>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</si>
  <si>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</si>
  <si>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</si>
  <si>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</si>
  <si>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</si>
  <si>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</si>
  <si>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</si>
  <si>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</si>
  <si>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</si>
  <si>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</si>
  <si>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</si>
  <si>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</si>
  <si>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</si>
  <si>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</si>
  <si>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</si>
  <si>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</si>
  <si>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</si>
  <si>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</si>
  <si>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</si>
  <si>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</si>
  <si>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</si>
  <si>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</si>
  <si>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</si>
  <si>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</si>
  <si>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</si>
  <si>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</si>
  <si>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</si>
  <si>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</si>
  <si>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</si>
  <si>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</si>
  <si>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</si>
  <si>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</si>
  <si>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</si>
  <si>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</si>
  <si>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</si>
  <si>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</si>
  <si>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</si>
  <si>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</si>
  <si>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</si>
  <si>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</si>
  <si>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</si>
  <si>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</si>
  <si>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</si>
  <si>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</si>
  <si>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</si>
  <si>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</si>
  <si>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</si>
  <si>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</si>
  <si>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</si>
  <si>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</si>
  <si>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</si>
  <si>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</si>
  <si>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</si>
  <si>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</si>
  <si>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</si>
  <si>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</si>
  <si>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</si>
  <si>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</si>
  <si>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</si>
  <si>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</si>
  <si>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</si>
  <si>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</si>
  <si>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</si>
  <si>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</si>
  <si>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</si>
  <si>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</si>
  <si>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</si>
  <si>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</si>
  <si>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</si>
  <si>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</si>
  <si>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</si>
  <si>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</si>
  <si>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</si>
  <si>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</si>
  <si>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</si>
  <si>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</si>
  <si>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</si>
  <si>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</si>
  <si>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</si>
  <si>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</si>
  <si>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</si>
  <si>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</si>
  <si>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</si>
  <si>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</si>
  <si>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</si>
  <si>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</si>
  <si>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</si>
  <si>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</si>
  <si>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</si>
  <si>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</si>
  <si>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</si>
  <si>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</si>
  <si>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</si>
  <si>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</si>
  <si>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</si>
  <si>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</si>
  <si>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</si>
  <si>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</si>
  <si>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</si>
  <si>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</si>
  <si>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</si>
  <si>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</si>
  <si>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</si>
  <si>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</si>
  <si>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</si>
  <si>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</si>
  <si>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</si>
  <si>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</si>
  <si>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</si>
  <si>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</si>
  <si>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</si>
  <si>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</si>
  <si>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</si>
  <si>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</si>
  <si>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</si>
  <si>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</si>
  <si>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</si>
  <si>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</si>
  <si>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</si>
  <si>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</si>
  <si>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</si>
  <si>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</si>
  <si>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</si>
  <si>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</si>
  <si>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</si>
  <si>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</si>
  <si>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</si>
  <si>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</si>
  <si>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</si>
  <si>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</si>
  <si>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</si>
  <si>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</si>
  <si>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</si>
  <si>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</si>
  <si>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</si>
  <si>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</si>
  <si>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</si>
  <si>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</si>
  <si>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</si>
  <si>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</si>
  <si>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</si>
  <si>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</si>
  <si>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</si>
  <si>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</si>
  <si>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</si>
  <si>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</si>
  <si>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</si>
  <si>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</si>
  <si>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</si>
  <si>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</si>
  <si>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</si>
  <si>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</si>
  <si>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</si>
  <si>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</si>
  <si>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</si>
  <si>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</si>
  <si>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</si>
  <si>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</si>
  <si>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</si>
  <si>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</si>
  <si>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</si>
  <si>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</si>
  <si>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</si>
  <si>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</si>
  <si>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</si>
  <si>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</si>
  <si>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</si>
  <si>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</si>
  <si>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</si>
  <si>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</si>
  <si>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</si>
  <si>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</si>
  <si>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</si>
  <si>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</si>
  <si>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</si>
  <si>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</si>
  <si>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</si>
  <si>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</si>
  <si>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</si>
  <si>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</si>
  <si>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</si>
  <si>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</si>
  <si>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</si>
  <si>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</si>
  <si>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</si>
  <si>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</si>
  <si>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</si>
  <si>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</si>
  <si>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</si>
  <si>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</si>
  <si>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</si>
  <si>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</si>
  <si>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</si>
  <si>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</si>
  <si>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</si>
  <si>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</si>
  <si>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</si>
  <si>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</si>
  <si>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</si>
  <si>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</si>
  <si>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</si>
  <si>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</si>
  <si>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</si>
  <si>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</si>
  <si>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</si>
  <si>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</si>
  <si>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</si>
  <si>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</si>
  <si>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</si>
  <si>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</si>
  <si>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</si>
  <si>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</si>
  <si>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</si>
  <si>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</si>
  <si>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</si>
  <si>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</si>
  <si>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</si>
  <si>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</si>
  <si>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</si>
  <si>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</si>
  <si>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</si>
  <si>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</si>
  <si>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</si>
  <si>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</si>
  <si>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</si>
  <si>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</si>
  <si>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</si>
  <si>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</si>
  <si>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</si>
  <si>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</si>
  <si>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</si>
  <si>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</si>
  <si>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</si>
  <si>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</si>
  <si>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</si>
  <si>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</si>
  <si>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</si>
  <si>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</si>
  <si>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</si>
  <si>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</si>
  <si>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</si>
  <si>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</si>
  <si>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</si>
  <si>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</si>
  <si>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</si>
  <si>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</si>
  <si>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</si>
  <si>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</si>
  <si>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</si>
  <si>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</si>
  <si>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</si>
  <si>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</si>
  <si>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</si>
  <si>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</si>
  <si>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</si>
  <si>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</si>
  <si>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</si>
  <si>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</si>
  <si>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</si>
  <si>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</si>
  <si>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</si>
  <si>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</si>
  <si>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</si>
  <si>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</si>
  <si>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</si>
  <si>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</si>
  <si>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</si>
  <si>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</si>
  <si>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</si>
  <si>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</si>
  <si>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</si>
  <si>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</si>
  <si>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</si>
  <si>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</si>
  <si>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</si>
  <si>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</si>
  <si>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</si>
  <si>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</si>
  <si>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</si>
  <si>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</si>
  <si>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</si>
  <si>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</si>
  <si>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</si>
  <si>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</si>
  <si>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</si>
  <si>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</si>
  <si>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</si>
  <si>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</si>
  <si>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</si>
  <si>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</si>
  <si>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</si>
  <si>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</si>
  <si>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</si>
  <si>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</si>
  <si>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</si>
  <si>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</si>
  <si>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</si>
  <si>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</si>
  <si>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</si>
  <si>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</si>
  <si>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</si>
  <si>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</si>
  <si>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</si>
  <si>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</si>
  <si>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</si>
  <si>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</si>
  <si>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</si>
  <si>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</si>
  <si>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</si>
  <si>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</si>
  <si>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</si>
  <si>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</si>
  <si>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</si>
  <si>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</si>
  <si>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</si>
  <si>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</si>
  <si>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</si>
  <si>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</si>
  <si>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</si>
  <si>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</si>
  <si>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</si>
  <si>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</si>
  <si>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</si>
  <si>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</si>
  <si>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</si>
  <si>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</si>
  <si>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</si>
  <si>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</si>
  <si>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</si>
  <si>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</si>
  <si>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</si>
  <si>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</si>
  <si>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</si>
  <si>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</si>
  <si>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</si>
  <si>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</si>
  <si>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</si>
  <si>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</si>
  <si>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</si>
  <si>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</si>
  <si>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</si>
  <si>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</si>
  <si>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</si>
  <si>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</si>
  <si>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</si>
  <si>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</si>
  <si>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</si>
  <si>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</si>
  <si>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</si>
  <si>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</si>
  <si>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</si>
  <si>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</si>
  <si>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</si>
  <si>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</si>
  <si>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</si>
  <si>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</si>
  <si>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</si>
  <si>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</si>
  <si>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</si>
  <si>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</si>
  <si>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</si>
  <si>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</si>
  <si>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</si>
  <si>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</si>
  <si>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</si>
  <si>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</si>
  <si>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</si>
  <si>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</si>
  <si>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</si>
  <si>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</si>
  <si>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</si>
  <si>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</si>
  <si>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</si>
  <si>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</si>
  <si>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</si>
  <si>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</si>
  <si>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</si>
  <si>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</si>
  <si>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</si>
  <si>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</si>
  <si>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</si>
  <si>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</si>
  <si>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</si>
  <si>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</si>
  <si>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</si>
  <si>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</si>
  <si>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</si>
  <si>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</si>
  <si>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</si>
  <si>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</si>
  <si>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</si>
  <si>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</si>
  <si>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</si>
  <si>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</si>
  <si>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</si>
  <si>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</si>
  <si>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</si>
  <si>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</si>
  <si>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</si>
  <si>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</si>
  <si>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</si>
  <si>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</si>
  <si>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</si>
  <si>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</si>
  <si>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</si>
  <si>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</si>
  <si>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</si>
  <si>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</si>
  <si>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</si>
  <si>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</si>
  <si>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</si>
  <si>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</si>
  <si>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</si>
  <si>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</si>
  <si>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</si>
  <si>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</si>
  <si>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</si>
  <si>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</si>
  <si>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</si>
  <si>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</si>
  <si>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</si>
  <si>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</si>
  <si>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</si>
  <si>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</si>
  <si>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</si>
  <si>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</si>
  <si>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</si>
  <si>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</si>
  <si>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</si>
  <si>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</si>
  <si>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</si>
  <si>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</si>
  <si>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</si>
  <si>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</si>
  <si>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</si>
  <si>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</si>
  <si>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</si>
  <si>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</si>
  <si>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</si>
  <si>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</si>
  <si>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</si>
  <si>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</si>
  <si>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</si>
  <si>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</si>
  <si>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</si>
  <si>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</si>
  <si>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</si>
  <si>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</si>
  <si>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</si>
  <si>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</si>
  <si>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</si>
  <si>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</si>
  <si>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</si>
  <si>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</si>
  <si>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</si>
  <si>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</si>
  <si>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</si>
  <si>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</si>
  <si>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</si>
  <si>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</si>
  <si>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</si>
  <si>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</si>
  <si>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</si>
  <si>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</si>
  <si>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</si>
  <si>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</si>
  <si>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</si>
  <si>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</si>
  <si>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</si>
  <si>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</si>
  <si>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</si>
  <si>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</si>
  <si>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</si>
  <si>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</si>
  <si>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</si>
  <si>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</si>
  <si>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</si>
  <si>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</si>
  <si>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</si>
  <si>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</si>
  <si>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</si>
  <si>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</si>
  <si>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</si>
  <si>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</si>
  <si>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</si>
  <si>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</si>
  <si>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</si>
  <si>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</si>
  <si>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</si>
  <si>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</si>
  <si>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</si>
  <si>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</si>
  <si>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</si>
  <si>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</si>
  <si>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</si>
  <si>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</si>
  <si>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</si>
  <si>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</si>
  <si>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</si>
  <si>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</si>
  <si>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</si>
  <si>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</si>
  <si>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</si>
  <si>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</si>
  <si>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</si>
  <si>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</si>
  <si>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</si>
  <si>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</si>
  <si>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</si>
  <si>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</si>
  <si>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</si>
  <si>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</si>
  <si>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</si>
  <si>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</si>
  <si>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</si>
  <si>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</si>
  <si>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</si>
  <si>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</si>
  <si>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</si>
  <si>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</si>
  <si>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</si>
  <si>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</si>
  <si>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</si>
  <si>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</si>
  <si>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</si>
  <si>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</si>
  <si>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</si>
  <si>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</si>
  <si>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</si>
  <si>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</si>
  <si>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</si>
  <si>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</si>
  <si>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</si>
  <si>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</si>
  <si>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</si>
  <si>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3 + Lucas + 2 Escala</t>
  </si>
  <si>
    <t xml:space="preserve">MC1 11h07 / </t>
  </si>
  <si>
    <t>Previsão de MC1 11h00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</si>
  <si>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</si>
  <si>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</si>
  <si>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</si>
  <si>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</si>
  <si>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Bloco</t>
  </si>
  <si>
    <t xml:space="preserve">Cancelado CCO / </t>
  </si>
  <si>
    <t>Cancelado CCO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</si>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</sst>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G726" activePane="topRight" state="frozen"/>
      <selection pane="topRight" activeCell="M745" sqref="M7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/>
      <c r="AV691" s="135"/>
      <c r="AW691" s="14"/>
      <c r="AX691" s="14"/>
      <c r="AY691" s="160">
        <f t="shared" si="64"/>
        <v>6.25E-2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1</v>
      </c>
      <c r="BI691" s="17"/>
      <c r="BJ691" s="17" t="s">
        <v>2000</v>
      </c>
      <c r="BK691" s="18" t="s">
        <v>2000</v>
      </c>
      <c r="BL691" s="16"/>
      <c r="BM691" s="129"/>
      <c r="BN691" s="129"/>
      <c r="BO691" s="129"/>
      <c r="BP691" s="18"/>
      <c r="BQ691" s="12" t="str">
        <f t="shared" si="66"/>
        <v>Produção</v>
      </c>
      <c r="BR691" s="19">
        <f t="shared" si="67"/>
        <v>1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1</v>
      </c>
      <c r="BI692" s="17"/>
      <c r="BJ692" s="17" t="s">
        <v>2005</v>
      </c>
      <c r="BK692" s="18" t="s">
        <v>2005</v>
      </c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0.99999999999999911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1</v>
      </c>
      <c r="BI693" s="17"/>
      <c r="BJ693" s="17" t="s">
        <v>2006</v>
      </c>
      <c r="BK693" s="18" t="s">
        <v>2006</v>
      </c>
      <c r="BL693" s="16"/>
      <c r="BM693" s="129"/>
      <c r="BN693" s="129"/>
      <c r="BO693" s="129"/>
      <c r="BP693" s="18"/>
      <c r="BQ693" s="12" t="str">
        <f t="shared" si="66"/>
        <v>Produção</v>
      </c>
      <c r="BR693" s="19">
        <f t="shared" si="67"/>
        <v>1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2007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2008</v>
      </c>
      <c r="BK694" s="18" t="s">
        <v>2009</v>
      </c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2010</v>
      </c>
      <c r="BK696" s="18" t="s">
        <v>2010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2010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2011</v>
      </c>
      <c r="BK698" s="18" t="s">
        <v>2011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2011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2012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2013</v>
      </c>
      <c r="BK699" s="18" t="s">
        <v>2013</v>
      </c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2014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2015</v>
      </c>
      <c r="BK705" s="18" t="s">
        <v>2016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2016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2017</v>
      </c>
      <c r="BK707" s="18" t="s">
        <v>2017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2017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2018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2019</v>
      </c>
      <c r="BK711" s="18" t="s">
        <v>2019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2019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2020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2019</v>
      </c>
      <c r="BK712" s="18" t="s">
        <v>2019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2019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2021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2019</v>
      </c>
      <c r="BK713" s="18" t="s">
        <v>2019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2019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2022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2019</v>
      </c>
      <c r="BK714" s="18" t="s">
        <v>2019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2019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2023</v>
      </c>
      <c r="BK717" s="18" t="s">
        <v>2023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2024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1</v>
      </c>
      <c r="BI718" s="17"/>
      <c r="BJ718" s="17" t="s">
        <v>2025</v>
      </c>
      <c r="BK718" s="18" t="s">
        <v>2025</v>
      </c>
      <c r="BL718" s="16"/>
      <c r="BM718" s="129"/>
      <c r="BN718" s="129"/>
      <c r="BO718" s="129"/>
      <c r="BP718" s="18"/>
      <c r="BQ718" s="12" t="str">
        <f t="shared" si="72"/>
        <v>Produção</v>
      </c>
      <c r="BR718" s="19">
        <f t="shared" si="73"/>
        <v>1.0000000000000004</v>
      </c>
      <c r="BS718" s="19">
        <f t="shared" si="74"/>
        <v>0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2026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2019</v>
      </c>
      <c r="BK720" s="18" t="s">
        <v>2019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2019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2019</v>
      </c>
      <c r="BK721" s="18" t="s">
        <v>2019</v>
      </c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/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1</v>
      </c>
      <c r="BI722" s="17"/>
      <c r="BJ722" s="17" t="s">
        <v>2027</v>
      </c>
      <c r="BK722" s="18" t="s">
        <v>2027</v>
      </c>
      <c r="BL722" s="16"/>
      <c r="BM722" s="129"/>
      <c r="BN722" s="129"/>
      <c r="BO722" s="129"/>
      <c r="BP722" s="18"/>
      <c r="BQ722" s="12" t="str">
        <f t="shared" si="72"/>
        <v>Produção</v>
      </c>
      <c r="BR722" s="19">
        <f t="shared" si="73"/>
        <v>60.000000000000021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2028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2029</v>
      </c>
      <c r="BK723" s="18" t="s">
        <v>2029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2029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2030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2029</v>
      </c>
      <c r="BK724" s="18" t="s">
        <v>2029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2029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2031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2029</v>
      </c>
      <c r="BK725" s="18" t="s">
        <v>2029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2029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2032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2033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1</v>
      </c>
      <c r="BI727" s="17"/>
      <c r="BJ727" s="17" t="s">
        <v>2005</v>
      </c>
      <c r="BK727" s="18" t="s">
        <v>2005</v>
      </c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0.99999999999999911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2034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2035</v>
      </c>
      <c r="BK729" s="18" t="s">
        <v>2036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2036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 t="s">
        <v>421</v>
      </c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2037</v>
      </c>
      <c r="X733" s="103" t="s">
        <v>416</v>
      </c>
      <c r="Y733" s="128"/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2038</v>
      </c>
      <c r="X734" s="103" t="s">
        <v>416</v>
      </c>
      <c r="Y734" s="128"/>
      <c r="Z734" s="103"/>
      <c r="AA734" s="104">
        <v>1</v>
      </c>
      <c r="AB734" s="102" t="s">
        <v>418</v>
      </c>
      <c r="AC734" s="150"/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/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2039</v>
      </c>
      <c r="X736" s="103" t="s">
        <v>421</v>
      </c>
      <c r="Y736" s="128"/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/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/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2040</v>
      </c>
      <c r="X738" s="103" t="s">
        <v>421</v>
      </c>
      <c r="Y738" s="128"/>
      <c r="Z738" s="103"/>
      <c r="AA738" s="104" t="s">
        <v>2041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2042</v>
      </c>
      <c r="N739" s="126" t="s">
        <v>2043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2044</v>
      </c>
      <c r="X739" s="103" t="s">
        <v>421</v>
      </c>
      <c r="Y739" s="128"/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/>
      <c r="J740" s="104">
        <v>68</v>
      </c>
      <c r="K740" s="104">
        <v>53.139000000000003</v>
      </c>
      <c r="L740" s="104" t="s">
        <v>593</v>
      </c>
      <c r="M740" s="126" t="s">
        <v>2045</v>
      </c>
      <c r="N740" s="126" t="s">
        <v>2046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2047</v>
      </c>
      <c r="X740" s="103" t="s">
        <v>421</v>
      </c>
      <c r="Y740" s="128"/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/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/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2048</v>
      </c>
      <c r="X744" s="103" t="s">
        <v>421</v>
      </c>
      <c r="Y744" s="128"/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/>
      <c r="Z745" s="103"/>
      <c r="AA745" s="104" t="s">
        <v>2049</v>
      </c>
      <c r="AB745" s="102" t="s">
        <v>412</v>
      </c>
      <c r="AC745" s="150" t="s">
        <v>406</v>
      </c>
      <c r="AD745" s="106">
        <v>0.29166666666666669</v>
      </c>
      <c r="AE745" s="104"/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>
        <v>0.33333333333333331</v>
      </c>
      <c r="AE746" s="104">
        <v>7309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2050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2051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2052</v>
      </c>
      <c r="C4" s="156" t="s">
        <v>2053</v>
      </c>
      <c r="D4" s="156" t="s">
        <v>2054</v>
      </c>
      <c r="E4" s="156" t="s">
        <v>2055</v>
      </c>
      <c r="F4" s="156" t="s">
        <v>4</v>
      </c>
      <c r="G4" s="156" t="s">
        <v>2056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2057</v>
      </c>
      <c r="C6" s="157">
        <v>407867</v>
      </c>
      <c r="D6" s="157" t="s">
        <v>2058</v>
      </c>
      <c r="E6" s="157" t="s">
        <v>826</v>
      </c>
      <c r="F6" s="157" t="s">
        <v>2059</v>
      </c>
      <c r="G6" s="158"/>
    </row>
    <row r="7" spans="2:7">
      <c r="B7" s="177" t="s">
        <v>2060</v>
      </c>
      <c r="C7" s="177">
        <v>293644</v>
      </c>
      <c r="D7" s="177" t="s">
        <v>2061</v>
      </c>
      <c r="E7" s="177" t="s">
        <v>826</v>
      </c>
      <c r="F7" s="177" t="s">
        <v>2059</v>
      </c>
      <c r="G7" s="178" t="s">
        <v>2062</v>
      </c>
    </row>
    <row r="8" spans="2:7">
      <c r="B8" s="157" t="s">
        <v>2063</v>
      </c>
      <c r="C8" s="157">
        <v>256790</v>
      </c>
      <c r="D8" s="157" t="s">
        <v>2064</v>
      </c>
      <c r="E8" s="157" t="s">
        <v>827</v>
      </c>
      <c r="F8" s="157" t="s">
        <v>2065</v>
      </c>
      <c r="G8" s="158">
        <v>46357</v>
      </c>
    </row>
    <row r="9" spans="2:7" ht="29.25">
      <c r="B9" s="157" t="s">
        <v>2066</v>
      </c>
      <c r="C9" s="157"/>
      <c r="D9" s="157"/>
      <c r="E9" s="157" t="s">
        <v>827</v>
      </c>
      <c r="F9" s="157" t="s">
        <v>2065</v>
      </c>
      <c r="G9" s="158" t="s">
        <v>2067</v>
      </c>
    </row>
    <row r="10" spans="2:7">
      <c r="B10" s="157" t="s">
        <v>2068</v>
      </c>
      <c r="C10" s="157">
        <v>265193</v>
      </c>
      <c r="D10" s="157" t="s">
        <v>2069</v>
      </c>
      <c r="E10" s="157" t="s">
        <v>828</v>
      </c>
      <c r="F10" s="157" t="s">
        <v>54</v>
      </c>
      <c r="G10" s="157" t="s">
        <v>2070</v>
      </c>
    </row>
    <row r="11" spans="2:7">
      <c r="B11" s="157" t="s">
        <v>2071</v>
      </c>
      <c r="C11" s="157">
        <v>293716</v>
      </c>
      <c r="D11" s="157" t="s">
        <v>2072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2073</v>
      </c>
      <c r="C12" s="157">
        <v>257258</v>
      </c>
      <c r="D12" s="157" t="s">
        <v>2074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2075</v>
      </c>
      <c r="C13" s="157">
        <v>371147</v>
      </c>
      <c r="D13" s="157" t="s">
        <v>2076</v>
      </c>
      <c r="E13" s="157" t="s">
        <v>829</v>
      </c>
      <c r="F13" s="157" t="s">
        <v>71</v>
      </c>
      <c r="G13" s="157" t="s">
        <v>2070</v>
      </c>
    </row>
    <row r="14" spans="2:7">
      <c r="B14" s="157" t="s">
        <v>2077</v>
      </c>
      <c r="C14" s="157">
        <v>259230</v>
      </c>
      <c r="D14" s="157" t="s">
        <v>2078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2079</v>
      </c>
      <c r="C15" s="157">
        <v>370705</v>
      </c>
      <c r="D15" s="157"/>
      <c r="E15" s="157" t="s">
        <v>829</v>
      </c>
      <c r="F15" s="157" t="s">
        <v>71</v>
      </c>
      <c r="G15" s="157" t="s">
        <v>2070</v>
      </c>
    </row>
    <row r="16" spans="2:7" ht="29.25">
      <c r="B16" s="157" t="s">
        <v>2080</v>
      </c>
      <c r="C16" s="157">
        <v>258542</v>
      </c>
      <c r="D16" s="157" t="s">
        <v>2081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2082</v>
      </c>
      <c r="C17" s="157">
        <v>257050</v>
      </c>
      <c r="D17" s="157" t="s">
        <v>2083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2084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2085</v>
      </c>
      <c r="D4" s="159" t="s">
        <v>2086</v>
      </c>
      <c r="E4" s="159" t="s">
        <v>2087</v>
      </c>
      <c r="F4" s="156" t="s">
        <v>2088</v>
      </c>
      <c r="G4" s="159" t="s">
        <v>2089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2090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2091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2090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2092</v>
      </c>
      <c r="G9" s="162" t="s">
        <v>2093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2090</v>
      </c>
      <c r="G10" s="162"/>
    </row>
    <row r="11" spans="2:7" ht="19.5" customHeight="1">
      <c r="B11" s="162" t="s">
        <v>2094</v>
      </c>
      <c r="C11" s="162">
        <v>9038</v>
      </c>
      <c r="D11" s="163">
        <v>46076</v>
      </c>
      <c r="E11" s="162">
        <v>8698</v>
      </c>
      <c r="F11" s="164" t="s">
        <v>2095</v>
      </c>
      <c r="G11" s="162"/>
    </row>
    <row r="12" spans="2:7" ht="19.5" customHeight="1">
      <c r="B12" s="162" t="s">
        <v>752</v>
      </c>
      <c r="C12" s="162" t="s">
        <v>2096</v>
      </c>
      <c r="D12" s="163">
        <v>46066</v>
      </c>
      <c r="E12" s="162">
        <v>9500</v>
      </c>
      <c r="F12" s="164" t="s">
        <v>2097</v>
      </c>
      <c r="G12" s="162"/>
    </row>
    <row r="13" spans="2:7" ht="19.5" customHeight="1">
      <c r="B13" s="162" t="s">
        <v>752</v>
      </c>
      <c r="C13" s="162" t="s">
        <v>2098</v>
      </c>
      <c r="D13" s="163">
        <v>46066</v>
      </c>
      <c r="E13" s="162">
        <v>10500</v>
      </c>
      <c r="F13" s="164" t="s">
        <v>2097</v>
      </c>
      <c r="G13" s="162"/>
    </row>
    <row r="14" spans="2:7" ht="19.5" customHeight="1">
      <c r="B14" s="162" t="s">
        <v>752</v>
      </c>
      <c r="C14" s="162" t="s">
        <v>2099</v>
      </c>
      <c r="D14" s="163">
        <v>46066</v>
      </c>
      <c r="E14" s="162">
        <v>9000</v>
      </c>
      <c r="F14" s="164" t="s">
        <v>2097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2100</v>
      </c>
      <c r="D5" s="278"/>
      <c r="E5" s="278"/>
      <c r="F5" s="278"/>
      <c r="G5" s="278"/>
      <c r="H5" s="278"/>
      <c r="I5" s="278"/>
      <c r="J5" s="279"/>
      <c r="K5" s="280" t="s">
        <v>2101</v>
      </c>
      <c r="L5" s="281"/>
      <c r="M5" s="281"/>
      <c r="N5" s="281"/>
      <c r="O5" s="282" t="s">
        <v>2102</v>
      </c>
      <c r="P5" s="283"/>
    </row>
    <row r="6" spans="1:16" s="73" customFormat="1" ht="15" customHeight="1">
      <c r="A6" s="65" t="s">
        <v>2103</v>
      </c>
      <c r="B6" s="74" t="s">
        <v>2104</v>
      </c>
      <c r="C6" s="75" t="s">
        <v>995</v>
      </c>
      <c r="D6" s="76" t="s">
        <v>996</v>
      </c>
      <c r="E6" s="75" t="s">
        <v>2105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2106</v>
      </c>
      <c r="M6" s="79" t="s">
        <v>611</v>
      </c>
      <c r="N6" s="80" t="s">
        <v>990</v>
      </c>
      <c r="O6" s="154" t="s">
        <v>1033</v>
      </c>
      <c r="P6" s="132" t="s">
        <v>2107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1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1</v>
      </c>
      <c r="P691" s="145" t="str">
        <f>IF($A$2=1,IF(SP_SUL!BJ692="","*",SP_SUL!BJ692),IF(SP_SUL!BK692="","*",SP_SUL!BK692))</f>
        <v>Em inspeção R7D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1</v>
      </c>
      <c r="P692" s="145" t="str">
        <f>IF($A$2=1,IF(SP_SUL!BJ693="","*",SP_SUL!BJ693),IF(SP_SUL!BK693="","*",SP_SUL!BK693))</f>
        <v>TP prono 08h09 / Em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Previsão de MC1 11h00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 xml:space="preserve">Alterado programação para Descarga de jacaré km253+800 via 2 / km240+980 via 2 /km218+000 via 2 / MC1 09h56 / 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1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1</v>
      </c>
      <c r="P721" s="145" t="str">
        <f>IF($A$2=1,IF(SP_SUL!BJ722="","*",SP_SUL!BJ722),IF(SP_SUL!BK722="","*",SP_SUL!BK722))</f>
        <v>Devido cancelamento do bloco, alterado a programação para realizar o deslocamento até km92 / MC1 07h31 / Em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1</v>
      </c>
      <c r="P726" s="145" t="str">
        <f>IF($A$2=1,IF(SP_SUL!BJ727="","*",SP_SUL!BJ727),IF(SP_SUL!BK727="","*",SP_SUL!BK727))</f>
        <v>Em inspeção R7D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Oportunidade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Contrato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Contrato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2108</v>
      </c>
      <c r="V1" s="289"/>
      <c r="W1" s="289"/>
    </row>
    <row r="2" spans="1:23" ht="15" customHeight="1">
      <c r="A2" s="86" t="s">
        <v>2109</v>
      </c>
      <c r="B2" s="86" t="s">
        <v>2104</v>
      </c>
      <c r="C2" s="86" t="s">
        <v>411</v>
      </c>
      <c r="D2" s="87" t="s">
        <v>995</v>
      </c>
      <c r="E2" s="87" t="s">
        <v>4</v>
      </c>
      <c r="F2" s="87" t="s">
        <v>2103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2110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Oportunidade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Contrato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*</v>
      </c>
      <c r="B731" s="144" t="str">
        <f>IF(SP_SUL!X734="","*",SP_SUL!X734)</f>
        <v>Contrato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*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*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0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*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*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*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*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>
        <f ca="1">_xlfn.XLOOKUP(G742&amp;$U$2,BS_CONTROLE[CHAVE],BS_CONTROLE[Quantidade_11],"-")</f>
        <v>0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2111</v>
      </c>
      <c r="C2" s="120" t="s">
        <v>980</v>
      </c>
      <c r="D2" s="75" t="s">
        <v>982</v>
      </c>
      <c r="E2" s="75" t="s">
        <v>2112</v>
      </c>
      <c r="F2" s="98" t="s">
        <v>2113</v>
      </c>
      <c r="G2" s="75" t="s">
        <v>2114</v>
      </c>
      <c r="H2" s="75" t="s">
        <v>2115</v>
      </c>
      <c r="I2" s="75" t="s">
        <v>2116</v>
      </c>
      <c r="J2" s="75" t="s">
        <v>2117</v>
      </c>
      <c r="K2" s="77" t="s">
        <v>2118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ESCALA</v>
      </c>
      <c r="I729" s="94" t="str">
        <f>IF(SP_SUL!AC734="","*",SP_SUL!AC734)</f>
        <v>*</v>
      </c>
      <c r="J729" s="95">
        <f>IF(SP_SUL!AA734="","*",SP_SUL!AA734)</f>
        <v>1</v>
      </c>
      <c r="K729" s="96">
        <f>IF(SP_SUL!AD734="","*",SP_SUL!AD734)</f>
        <v>0.25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*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0.29166666666666669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>
        <f>IF(SP_SUL!AD746="","*",SP_SUL!AD746)</f>
        <v>0.33333333333333331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2119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2026-02-27T16:58:05Z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