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07" documentId="8_{B6337239-1A00-434D-AAD0-422EA1FEB5AE}" xr6:coauthVersionLast="47" xr6:coauthVersionMax="47" xr10:uidLastSave="{A6A22851-30AB-495D-B813-A035D8D2CC9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2" i="1" l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303" i="12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330" i="12" s="1"/>
  <c r="T232" i="1" a="1"/>
  <c r="T232" i="1" s="1"/>
  <c r="E3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L335" i="12" s="1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347" i="12" s="1"/>
  <c r="T249" i="1" a="1"/>
  <c r="T249" i="1" s="1"/>
  <c r="E3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251" i="1" a="1"/>
  <c r="S251" i="1" s="1"/>
  <c r="D349" i="12" s="1"/>
  <c r="T251" i="1" a="1"/>
  <c r="T251" i="1" s="1"/>
  <c r="E3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199" i="1" a="1"/>
  <c r="S199" i="1" s="1"/>
  <c r="D288" i="12" s="1"/>
  <c r="T199" i="1" a="1"/>
  <c r="T199" i="1" s="1"/>
  <c r="E288" i="12" s="1"/>
  <c r="U199" i="1"/>
  <c r="AI199" i="1"/>
  <c r="BB199" i="1" s="1"/>
  <c r="AJ199" i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Q223" i="1" l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AN213" i="1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4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N214" i="1"/>
  <c r="AM210" i="1"/>
  <c r="AN209" i="1"/>
  <c r="AM206" i="1"/>
  <c r="AN217" i="1"/>
  <c r="AM213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L187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9" i="11" l="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<sst xmlns="http://schemas.openxmlformats.org/spreadsheetml/2006/main" count="6011" uniqueCount="1620">
  <si>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</si>
  <si>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</si>
  <si>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</si>
  <si>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</si>
  <si>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</si>
  <si>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</si>
  <si>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</si>
  <si>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</si>
  <si>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</si>
  <si>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</si>
  <si>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</si>
  <si>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</si>
  <si>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</si>
  <si>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</si>
  <si>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</si>
  <si>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</si>
  <si>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</si>
  <si>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</si>
  <si>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</si>
  <si>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</si>
  <si>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</si>
  <si>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</si>
  <si>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</si>
  <si>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</si>
  <si>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</si>
  <si>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</si>
  <si>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</si>
  <si>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</si>
  <si>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</si>
  <si>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</si>
  <si>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</si>
  <si>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</si>
  <si>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</si>
  <si>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</si>
  <si>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</si>
  <si>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</si>
  <si>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</si>
  <si>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</si>
  <si>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</si>
  <si>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</si>
  <si>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</si>
  <si>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</si>
  <si>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</si>
  <si>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</si>
  <si>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</si>
  <si>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</si>
  <si>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</si>
  <si>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</si>
  <si>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</si>
  <si>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</si>
  <si>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</si>
  <si>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</si>
  <si>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</si>
  <si>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</si>
  <si>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</si>
  <si>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</si>
  <si>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</si>
  <si>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</si>
  <si>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</si>
  <si>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</si>
  <si>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</si>
  <si>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</si>
  <si>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</si>
  <si>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</si>
  <si>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</si>
  <si>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</si>
  <si>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</si>
  <si>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</si>
  <si>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</si>
  <si>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</si>
  <si>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</si>
  <si>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</si>
  <si>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</si>
  <si>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</si>
  <si>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</si>
  <si>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</si>
  <si>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</si>
  <si>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</si>
  <si>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</si>
  <si>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</si>
  <si>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</si>
  <si>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</si>
  <si>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</si>
  <si>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</si>
  <si>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</si>
  <si>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</si>
  <si>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</si>
  <si>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</si>
  <si>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</si>
  <si>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</si>
  <si>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</si>
  <si>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</si>
  <si>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</si>
  <si>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</si>
  <si>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</si>
  <si>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</si>
  <si>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</si>
  <si>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</si>
  <si>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</si>
  <si>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</si>
  <si>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</si>
  <si>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</si>
  <si>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</si>
  <si>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</si>
  <si>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</si>
  <si>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</si>
  <si>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</si>
  <si>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</si>
  <si>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</si>
  <si>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</si>
  <si>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</si>
  <si>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</si>
  <si>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</si>
  <si>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</si>
  <si>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</si>
  <si>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</si>
  <si>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</si>
  <si>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</si>
  <si>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</si>
  <si>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</si>
  <si>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</si>
  <si>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</si>
  <si>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</si>
  <si>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</si>
  <si>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</si>
  <si>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</si>
  <si>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</si>
  <si>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</si>
  <si>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</si>
  <si>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</si>
  <si>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</si>
  <si>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</si>
  <si>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</si>
  <si>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</si>
  <si>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</si>
  <si>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</si>
  <si>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</si>
  <si>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</si>
  <si>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</si>
  <si>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</si>
  <si>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</si>
  <si>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</si>
  <si>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</si>
  <si>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</si>
  <si>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</si>
  <si>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</si>
  <si>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</si>
  <si>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</si>
  <si>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</si>
  <si>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</si>
  <si>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</si>
  <si>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</si>
  <si>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</si>
  <si>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</si>
  <si>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</si>
  <si>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</si>
  <si>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</si>
  <si>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</si>
  <si>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</si>
  <si>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</si>
  <si>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</si>
  <si>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</si>
  <si>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</si>
  <si>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</si>
  <si>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</si>
  <si>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</si>
  <si>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</si>
  <si>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</si>
  <si>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</si>
  <si>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</si>
  <si>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</si>
  <si>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</si>
  <si>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</si>
  <si>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</si>
  <si>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</si>
  <si>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</si>
  <si>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</si>
  <si>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</si>
  <si>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</si>
  <si>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</si>
  <si>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</si>
  <si>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</si>
  <si>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</si>
  <si>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</si>
  <si>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</si>
  <si>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</si>
  <si>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</si>
  <si>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</si>
  <si>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</si>
  <si>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</si>
  <si>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</si>
  <si>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</si>
  <si>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</si>
  <si>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</si>
  <si>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</si>
  <si>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</si>
  <si>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</si>
  <si>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</si>
  <si>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</si>
  <si>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</si>
  <si>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</si>
  <si>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</si>
  <si>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</si>
  <si>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</si>
  <si>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</si>
  <si>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</si>
  <si>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</si>
  <si>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</si>
  <si>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</si>
  <si>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</si>
  <si>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</si>
  <si>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</si>
  <si>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</si>
  <si>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</si>
  <si>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</si>
  <si>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</si>
  <si>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</si>
  <si>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</si>
  <si>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</si>
  <si>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</si>
  <si>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</si>
  <si>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</si>
  <si>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</si>
  <si>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</si>
  <si>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</si>
  <si>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</si>
  <si>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</si>
  <si>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</si>
  <si>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</si>
  <si>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</si>
  <si>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</si>
  <si>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</si>
  <si>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</si>
  <si>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</si>
  <si>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</si>
  <si>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</si>
  <si>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</si>
  <si>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</si>
  <si>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</si>
  <si>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</si>
  <si>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</si>
  <si>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</si>
  <si>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</si>
  <si>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</si>
  <si>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</si>
  <si>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</si>
  <si>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</si>
  <si>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</si>
  <si>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</si>
  <si>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</si>
  <si>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</si>
  <si>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</si>
  <si>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</si>
  <si>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</si>
  <si>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</si>
  <si>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</si>
  <si>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</si>
  <si>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</si>
  <si>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</si>
  <si>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</si>
  <si>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</si>
  <si>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</si>
  <si>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</si>
  <si>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</si>
  <si>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</si>
  <si>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</si>
  <si>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</si>
  <si>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</si>
  <si>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</si>
  <si>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</si>
  <si>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</si>
  <si>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</si>
  <si>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</si>
  <si>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</si>
  <si>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</si>
  <si>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</si>
  <si>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</si>
  <si>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</si>
  <si>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</si>
  <si>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</si>
  <si>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</si>
  <si>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</si>
  <si>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</si>
  <si>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</si>
  <si>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</si>
  <si>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</si>
  <si>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</si>
  <si>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</si>
  <si>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</si>
  <si>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</si>
  <si>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</si>
  <si>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</si>
  <si>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</si>
  <si>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</si>
  <si>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</si>
  <si>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</si>
  <si>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</si>
  <si>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</si>
  <si>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</si>
  <si>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</si>
  <si>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</si>
  <si>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</si>
  <si>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</si>
  <si>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</si>
  <si>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</si>
  <si>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</si>
  <si>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</si>
  <si>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</si>
  <si>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</si>
  <si>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</si>
  <si>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</si>
  <si>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</si>
  <si>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</si>
  <si>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</si>
  <si>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</si>
  <si>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</si>
  <si>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</si>
  <si>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</si>
  <si>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</si>
  <si>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</si>
  <si>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</si>
  <si>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</si>
  <si>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</si>
  <si>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</si>
  <si>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</si>
  <si>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</si>
  <si>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</si>
  <si>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</si>
  <si>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</si>
  <si>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</si>
  <si>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</si>
  <si>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</si>
  <si>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</si>
  <si>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</si>
  <si>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</si>
  <si>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</si>
  <si>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</si>
  <si>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</si>
  <si>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</si>
  <si>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</si>
  <si>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</si>
  <si>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</si>
  <si>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</si>
  <si>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</si>
  <si>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</si>
  <si>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</si>
  <si>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</si>
  <si>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</si>
  <si>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</si>
  <si>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</si>
  <si>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</si>
  <si>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</si>
  <si>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</si>
  <si>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</si>
  <si>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</si>
  <si>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</si>
  <si>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</si>
  <si>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</si>
  <si>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</si>
  <si>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</si>
  <si>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</si>
  <si>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</si>
  <si>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</si>
  <si>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</si>
  <si>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</si>
  <si>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</si>
  <si>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</si>
  <si>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</si>
  <si>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</si>
  <si>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</si>
  <si>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</si>
  <si>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</si>
  <si>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</si>
  <si>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</si>
  <si>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</si>
  <si>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</si>
  <si>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</si>
  <si>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</si>
  <si>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</si>
  <si>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</si>
  <si>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</si>
  <si>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</si>
  <si>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</si>
  <si>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</si>
  <si>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</si>
  <si>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</si>
  <si>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</si>
  <si>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</si>
  <si>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</si>
  <si>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</si>
  <si>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</si>
  <si>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</si>
  <si>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</si>
  <si>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</si>
  <si>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</si>
  <si>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</si>
  <si>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</si>
  <si>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</si>
  <si>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</si>
  <si>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</si>
  <si>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</si>
  <si>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</si>
  <si>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</si>
  <si>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</si>
  <si>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</si>
  <si>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</si>
  <si>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</si>
  <si>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</si>
  <si>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</si>
  <si>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</si>
  <si>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</si>
  <si>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</si>
  <si>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</si>
  <si>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</si>
  <si>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</si>
  <si>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</si>
  <si>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</si>
  <si>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</si>
  <si>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</si>
  <si>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</si>
  <si>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</si>
  <si>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</si>
  <si>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</si>
  <si>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</si>
  <si>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</si>
  <si>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</si>
  <si>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</si>
  <si>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</si>
  <si>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</si>
  <si>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</si>
  <si>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</si>
  <si>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</si>
  <si>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</si>
  <si>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</si>
  <si>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</si>
  <si>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</si>
  <si>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</si>
  <si>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</si>
  <si>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</si>
  <si>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</si>
  <si>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</si>
  <si>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</si>
  <si>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</si>
  <si>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</si>
  <si>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</si>
  <si>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</si>
  <si>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</si>
  <si>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</si>
  <si>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</si>
  <si>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</si>
  <si>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</si>
  <si>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</si>
  <si>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</si>
  <si>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</si>
  <si>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</si>
  <si>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</si>
  <si>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</si>
  <si>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</si>
  <si>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</si>
  <si>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</si>
  <si>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</si>
  <si>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</si>
  <si>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</si>
  <si>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</si>
  <si>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</si>
  <si>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</si>
  <si>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</si>
  <si>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</si>
  <si>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</si>
  <si>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</si>
  <si>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</si>
  <si>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</si>
  <si>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</si>
  <si>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</si>
  <si>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</si>
  <si>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</si>
  <si>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</si>
  <si>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</si>
  <si>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</si>
  <si>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</si>
  <si>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</si>
  <si>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</si>
  <si>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</si>
  <si>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</si>
  <si>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</si>
  <si>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</si>
  <si>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</si>
  <si>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</si>
  <si>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</si>
  <si>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</si>
  <si>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</si>
  <si>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</si>
  <si>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</si>
  <si>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</si>
  <si>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</si>
  <si>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</si>
  <si>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</si>
  <si>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</si>
  <si>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</si>
  <si>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</si>
  <si>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</si>
  <si>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</si>
  <si>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</si>
  <si>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</si>
  <si>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</si>
  <si>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</si>
  <si>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</si>
  <si>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</si>
  <si>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</si>
  <si>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</si>
  <si>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</si>
  <si>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</si>
  <si>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</si>
  <si>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</si>
  <si>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</si>
  <si>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</si>
  <si>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</si>
  <si>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</si>
  <si>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</si>
  <si>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</si>
  <si>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</si>
  <si>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</si>
  <si>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</si>
  <si>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</si>
  <si>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</si>
  <si>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</si>
  <si>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</si>
  <si>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</si>
  <si>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</si>
  <si>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</si>
  <si>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</si>
  <si>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</si>
  <si>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</si>
  <si>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</si>
  <si>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</si>
  <si>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</si>
  <si>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</si>
  <si>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</si>
  <si>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</si>
  <si>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</si>
  <si>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</si>
  <si>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</si>
  <si>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</si>
  <si>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</si>
  <si>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</si>
  <si>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</si>
  <si>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</si>
  <si>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</si>
  <si>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</si>
  <si>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</si>
  <si>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</si>
  <si>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</si>
  <si>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</si>
  <si>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</si>
  <si>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</si>
  <si>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</si>
  <si>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</si>
  <si>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</si>
  <si>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</si>
  <si>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</si>
  <si>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</si>
  <si>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</si>
  <si>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</si>
  <si>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</si>
  <si>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</si>
  <si>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</si>
  <si>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</si>
  <si>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</si>
  <si>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</si>
  <si>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</si>
  <si>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</si>
  <si>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</si>
  <si>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</si>
  <si>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</si>
  <si>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</si>
  <si>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</si>
  <si>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</si>
  <si>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</si>
  <si>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</si>
  <si>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</si>
  <si>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</si>
  <si>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</si>
  <si>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</si>
  <si>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</si>
  <si>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</si>
  <si>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</si>
  <si>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</si>
  <si>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</si>
  <si>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</si>
  <si>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</si>
  <si>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</si>
  <si>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</si>
  <si>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</si>
  <si>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</si>
  <si>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</si>
  <si>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</si>
  <si>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</si>
  <si>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</si>
  <si>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</si>
  <si>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</si>
  <si>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</si>
  <si>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</si>
  <si>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</si>
  <si>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</si>
  <si>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</si>
  <si>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</si>
  <si>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</si>
  <si>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</si>
  <si>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</si>
  <si>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</si>
  <si>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</si>
  <si>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</si>
  <si>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</si>
  <si>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</si>
  <si>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</si>
  <si>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</si>
  <si>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</si>
  <si>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</si>
  <si>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</si>
  <si>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</si>
  <si>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</si>
  <si>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</si>
  <si>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</si>
  <si>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</si>
  <si>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</si>
  <si>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</si>
  <si>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</si>
  <si>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</si>
  <si>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</si>
  <si>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</si>
  <si>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</si>
  <si>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</si>
  <si>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</si>
  <si>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</si>
  <si>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</si>
  <si>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</si>
  <si>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</si>
  <si>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</si>
  <si>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</si>
  <si>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</si>
  <si>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</si>
  <si>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</si>
  <si>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</si>
  <si>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</si>
  <si>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</si>
  <si>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</si>
  <si>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</si>
  <si>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</si>
  <si>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</si>
  <si>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</si>
  <si>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</si>
  <si>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</si>
  <si>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</si>
  <si>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</si>
  <si>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</si>
  <si>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</si>
  <si>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</si>
  <si>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</si>
  <si>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</si>
  <si>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</si>
  <si>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</si>
  <si>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</si>
  <si>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</si>
  <si>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</si>
  <si>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</si>
  <si>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</si>
  <si>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</si>
  <si>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</si>
  <si>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</si>
  <si>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</si>
  <si>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</si>
  <si>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</si>
  <si>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</si>
  <si>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</si>
  <si>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</si>
  <si>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</si>
  <si>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</si>
  <si>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</si>
  <si>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</si>
  <si>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</si>
  <si>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</si>
  <si>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</si>
  <si>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</si>
  <si>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</si>
  <si>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</si>
  <si>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</si>
  <si>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</si>
  <si>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</si>
  <si>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</si>
  <si>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</si>
  <si>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</si>
  <si>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</si>
  <si>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</si>
  <si>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</si>
  <si>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</si>
  <si>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</si>
  <si>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</si>
  <si>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</si>
  <si>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</si>
  <si>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</si>
  <si>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</si>
  <si>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</si>
  <si>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</si>
  <si>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</si>
  <si>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</si>
  <si>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</si>
  <si>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</si>
  <si>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</si>
  <si>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</si>
  <si>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</si>
  <si>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</si>
  <si>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</si>
  <si>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</si>
  <si>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</si>
  <si>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</si>
  <si>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</si>
  <si>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</si>
  <si>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</si>
  <si>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</si>
  <si>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</si>
  <si>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</si>
  <si>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</si>
  <si>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</si>
  <si>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</si>
  <si>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</si>
  <si>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</si>
  <si>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</si>
  <si>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</si>
  <si>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</si>
  <si>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</si>
  <si>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</si>
  <si>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</si>
  <si>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</si>
  <si>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</si>
  <si>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</si>
  <si>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</si>
  <si>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</si>
  <si>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</si>
  <si>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</si>
  <si>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</si>
  <si>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</si>
  <si>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</si>
  <si>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</si>
  <si>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</si>
  <si>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</si>
  <si>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</si>
  <si>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</si>
  <si>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</si>
  <si>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</si>
  <si>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</si>
  <si>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</si>
  <si>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</si>
  <si>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</si>
  <si>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</si>
  <si>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</si>
  <si>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</si>
  <si>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</si>
  <si>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</si>
  <si>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</si>
  <si>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</si>
  <si>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</si>
  <si>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</si>
  <si>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</si>
  <si>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</si>
  <si>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</si>
  <si>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</si>
  <si>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</si>
  <si>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</si>
  <si>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</si>
  <si>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</si>
  <si>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</si>
  <si>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</si>
  <si>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</si>
  <si>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</si>
  <si>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</si>
  <si>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</si>
  <si>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</si>
  <si>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</si>
  <si>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</si>
  <si>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</si>
  <si>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</si>
  <si>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</si>
  <si>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</si>
  <si>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</si>
  <si>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</si>
  <si>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</si>
  <si>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</si>
  <si>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</si>
  <si>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</si>
  <si>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</si>
  <si>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</si>
  <si>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</si>
  <si>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</si>
  <si>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</si>
  <si>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</si>
  <si>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</si>
  <si>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</si>
  <si>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</si>
  <si>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</si>
  <si>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</si>
  <si>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</si>
  <si>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</si>
  <si>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</si>
  <si>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</si>
  <si>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</si>
  <si>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</si>
  <si>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</si>
  <si>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</si>
  <si>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</si>
  <si>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</si>
  <si>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</si>
  <si>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</si>
  <si>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</si>
  <si>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</si>
  <si>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</si>
  <si>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</si>
  <si>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</si>
  <si>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</si>
  <si>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</si>
  <si>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</si>
  <si>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</si>
  <si>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</si>
  <si>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</si>
  <si>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</si>
  <si>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</si>
  <si>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</si>
  <si>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</si>
  <si>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</si>
  <si>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</si>
  <si>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</si>
  <si>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</si>
  <si>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</si>
  <si>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</si>
  <si>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</si>
  <si>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</si>
  <si>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</si>
  <si>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</si>
  <si>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</si>
  <si>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</si>
  <si>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</si>
  <si>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</si>
  <si>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</si>
  <si>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</si>
  <si>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</si>
  <si>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</si>
  <si>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</si>
  <si>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</si>
  <si>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</si>
  <si>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</si>
  <si>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</si>
  <si>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</si>
  <si>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</si>
  <si>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</si>
  <si>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</si>
  <si>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</si>
  <si>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</si>
  <si>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</si>
  <si>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</si>
  <si>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</si>
  <si>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</si>
  <si>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</si>
  <si>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</si>
  <si>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</si>
  <si>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</si>
  <si>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</si>
  <si>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</si>
  <si>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</si>
  <si>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</si>
  <si>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</si>
  <si>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</si>
  <si>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</si>
  <si>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</si>
  <si>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</si>
  <si>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</si>
  <si>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</si>
  <si>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</si>
  <si>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</si>
  <si>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</si>
  <si>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</si>
  <si>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</si>
  <si>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</si>
  <si>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</si>
  <si>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</si>
  <si>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</si>
  <si>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</si>
  <si>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</si>
  <si>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</si>
  <si>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</si>
  <si>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</si>
  <si>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</si>
  <si>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</si>
  <si>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</si>
  <si>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</si>
  <si>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</si>
  <si>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</si>
  <si>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</si>
  <si>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</si>
  <si>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</si>
  <si>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</si>
  <si>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</si>
  <si>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</si>
  <si>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</si>
  <si>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</si>
  <si>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</si>
  <si>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</si>
  <si>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</si>
  <si>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</si>
  <si>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</si>
  <si>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</si>
  <si>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</si>
  <si>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</si>
  <si>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</si>
  <si>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</si>
  <si>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</si>
  <si>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</si>
  <si>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</si>
  <si>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</si>
  <si>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</si>
  <si>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</si>
  <si>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</si>
  <si>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</si>
  <si>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</si>
  <si>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</si>
  <si>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</si>
  <si>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</si>
  <si>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</si>
  <si>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</si>
  <si>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</si>
  <si>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</si>
  <si>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</si>
  <si>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</si>
  <si>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</si>
  <si>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</si>
  <si>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</si>
  <si>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</si>
  <si>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</si>
  <si>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</si>
  <si>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</si>
  <si>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</si>
  <si>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</si>
  <si>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</si>
  <si>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</si>
  <si>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</si>
  <si>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</si>
  <si>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</si>
  <si>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</si>
  <si>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</si>
  <si>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</si>
  <si>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</si>
  <si>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</si>
  <si>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</si>
  <si>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</si>
  <si>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</si>
  <si>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</si>
  <si>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</si>
  <si>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</si>
  <si>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</si>
  <si>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</si>
  <si>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</si>
  <si>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</si>
  <si>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</si>
  <si>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</si>
  <si>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</si>
  <si>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</si>
  <si>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</si>
  <si>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</si>
  <si>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</si>
  <si>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</si>
  <si>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</si>
  <si>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</si>
  <si>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</si>
  <si>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</si>
  <si>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</si>
  <si>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</si>
  <si>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</si>
  <si>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</si>
  <si>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</si>
  <si>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</si>
  <si>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</si>
  <si>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</si>
  <si>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</si>
  <si>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</si>
  <si>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</si>
  <si>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</si>
  <si>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</si>
  <si>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</si>
  <si>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</si>
  <si>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</si>
  <si>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</si>
  <si>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</si>
  <si>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</si>
  <si>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</si>
  <si>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</si>
  <si>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</si>
  <si>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</si>
  <si>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</si>
  <si>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</si>
  <si>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</si>
  <si>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</si>
  <si>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</si>
  <si>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</si>
  <si>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</si>
  <si>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</si>
  <si>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</si>
  <si>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</si>
  <si>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</si>
  <si>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</si>
  <si>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</si>
  <si>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</si>
  <si>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</si>
  <si>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</si>
  <si>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</si>
  <si>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</si>
  <si>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</si>
  <si>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</si>
  <si>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</si>
  <si>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</si>
  <si>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</si>
  <si>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</si>
  <si>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</si>
  <si>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</si>
  <si>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</si>
  <si>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</si>
  <si>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</si>
  <si>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</si>
  <si>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</si>
  <si>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</si>
  <si>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</si>
  <si>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</si>
  <si>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</si>
  <si>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</si>
  <si>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</si>
  <si>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</si>
  <si>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</si>
  <si>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</si>
  <si>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</si>
  <si>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</si>
  <si>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</si>
  <si>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</si>
  <si>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</si>
  <si>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</si>
  <si>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</si>
  <si>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</si>
  <si>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</si>
  <si>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</si>
  <si>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</si>
  <si>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</si>
  <si>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</si>
  <si>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</si>
  <si>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</si>
  <si>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</si>
  <si>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</si>
  <si>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</si>
  <si>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</si>
  <si>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</si>
  <si>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</si>
  <si>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</si>
  <si>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</si>
  <si>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</si>
  <si>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</si>
  <si>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</si>
  <si>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</si>
  <si>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</si>
  <si>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</si>
  <si>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</si>
  <si>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</si>
  <si>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</si>
  <si>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</si>
  <si>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</si>
  <si>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</si>
  <si>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</si>
  <si>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</si>
  <si>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</si>
  <si>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</si>
  <si>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</si>
  <si>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</si>
  <si>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</si>
  <si>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</si>
  <si>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</si>
  <si>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</si>
  <si>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</si>
  <si>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</si>
  <si>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</si>
  <si>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</si>
  <si>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</si>
  <si>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</si>
  <si>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</si>
  <si>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</si>
  <si>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</si>
  <si>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</si>
  <si>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</si>
  <si>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</si>
  <si>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</si>
  <si>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</si>
  <si>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</si>
  <si>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</si>
  <si>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</si>
  <si>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</si>
  <si>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</si>
  <si>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</si>
  <si>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</si>
  <si>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</si>
  <si>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</si>
  <si>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</si>
  <si>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</si>
  <si>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</si>
  <si>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</si>
  <si>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</si>
  <si>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</si>
  <si>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</si>
  <si>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</si>
  <si>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</si>
  <si>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</si>
  <si>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</si>
  <si>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</si>
  <si>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</si>
  <si>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</si>
  <si>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</si>
  <si>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</si>
  <si>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</si>
  <si>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</si>
  <si>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</si>
  <si>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</si>
  <si>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</si>
  <si>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</si>
  <si>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</si>
  <si>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</si>
  <si>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</si>
  <si>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</si>
  <si>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</si>
  <si>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</si>
  <si>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</si>
  <si>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</si>
  <si>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</si>
  <si>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</si>
  <si>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</si>
  <si>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</si>
  <si>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</si>
  <si>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</si>
  <si>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</si>
  <si>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</si>
  <si>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</si>
  <si>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</si>
  <si>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</si>
  <si>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</si>
  <si>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</si>
  <si>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</si>
  <si>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</si>
  <si>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</si>
  <si>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</si>
  <si>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</si>
  <si>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</si>
  <si>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</si>
  <si>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</si>
  <si>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</si>
  <si>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</si>
  <si>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</si>
  <si>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</si>
  <si>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</si>
  <si>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</si>
  <si>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</si>
  <si>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</si>
  <si>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</si>
  <si>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</si>
  <si>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</si>
  <si>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</si>
  <si>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</si>
  <si>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</si>
  <si>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</si>
  <si>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</si>
  <si>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</si>
  <si>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</si>
  <si>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</si>
  <si>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</si>
  <si>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</si>
  <si>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</si>
  <si>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</si>
  <si>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</si>
  <si>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</si>
  <si>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</si>
  <si>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</si>
  <si>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</si>
  <si>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</si>
  <si>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</si>
  <si>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</si>
  <si>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</si>
  <si>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</si>
  <si>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</si>
  <si>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</si>
  <si>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</si>
  <si>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</si>
  <si>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</si>
  <si>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</si>
  <si>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</si>
  <si>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</si>
  <si>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</si>
  <si>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</si>
  <si>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</si>
  <si>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</si>
  <si>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</si>
  <si>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</si>
  <si>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</si>
  <si>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</si>
  <si>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</si>
  <si>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</si>
  <si>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</si>
  <si>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</si>
  <si>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</si>
  <si>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</si>
  <si>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</si>
  <si>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</si>
  <si>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</si>
  <si>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</si>
  <si>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</si>
  <si>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</si>
  <si>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</si>
  <si>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</si>
  <si>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</si>
  <si>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</si>
  <si>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</si>
  <si>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</si>
  <si>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</si>
  <si>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</si>
  <si>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</si>
  <si>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</si>
  <si>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</si>
  <si>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</si>
  <si>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</si>
  <si>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</si>
  <si>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</si>
  <si>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</si>
  <si>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</si>
  <si>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</si>
  <si>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</si>
  <si>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</si>
  <si>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</si>
  <si>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</si>
  <si>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</si>
  <si>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</si>
  <si>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</si>
  <si>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</si>
  <si>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</si>
  <si>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</si>
  <si>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</si>
  <si>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</si>
  <si>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</si>
  <si>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</si>
  <si>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</si>
  <si>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</si>
  <si>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</si>
  <si>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</si>
  <si>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</si>
  <si>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</si>
  <si>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</si>
  <si>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</si>
  <si>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</si>
  <si>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</si>
  <si>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</si>
  <si>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</si>
  <si>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</si>
  <si>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</si>
  <si>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</si>
  <si>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</si>
  <si>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</si>
  <si>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</si>
  <si>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</si>
  <si>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</si>
  <si>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</si>
  <si>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</si>
  <si>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</si>
  <si>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</si>
  <si>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</si>
  <si>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</si>
  <si>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</si>
  <si>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</si>
  <si>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</si>
  <si>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</si>
  <si>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</si>
  <si>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</si>
  <si>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</si>
  <si>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</si>
  <si>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</si>
  <si>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</si>
  <si>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</si>
  <si>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</si>
  <si>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</si>
  <si>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</si>
  <si>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</si>
  <si>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</si>
  <si>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</si>
  <si>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</si>
  <si>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</si>
  <si>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</si>
  <si>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</si>
  <si>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</si>
  <si>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</si>
  <si>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</si>
  <si>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</si>
  <si>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</si>
  <si>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</si>
  <si>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</si>
  <si>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</si>
  <si>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</si>
  <si>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</si>
  <si>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</si>
  <si>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</si>
  <si>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</si>
  <si>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</si>
  <si>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</si>
  <si>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</si>
  <si>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</si>
  <si>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</si>
  <si>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</si>
  <si>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</si>
  <si>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</si>
  <si>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</si>
  <si>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</si>
  <si>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</si>
  <si>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</si>
  <si>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</si>
  <si>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</si>
  <si>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</si>
  <si>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</si>
  <si>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</si>
  <si>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</si>
  <si>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</si>
  <si>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</si>
  <si>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</si>
  <si>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</si>
  <si>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</si>
  <si>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</si>
  <si>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</si>
  <si>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</si>
  <si>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</si>
  <si>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</si>
  <si>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</si>
  <si>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</si>
  <si>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</si>
  <si>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</si>
  <si>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</si>
  <si>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</si>
  <si>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</si>
  <si>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</si>
  <si>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</si>
  <si>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</si>
  <si>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</si>
  <si>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</si>
  <si>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</si>
  <si>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</si>
  <si>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</si>
  <si>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</si>
  <si>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</si>
  <si>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</si>
  <si>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</si>
  <si>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</si>
  <si>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</si>
  <si>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</si>
  <si>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</si>
  <si>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</si>
  <si>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</si>
  <si>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</si>
  <si>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</si>
  <si>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</si>
  <si>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</si>
  <si>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</si>
  <si>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</si>
  <si>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</si>
  <si>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</si>
  <si>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</si>
  <si>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</si>
  <si>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</si>
  <si>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</si>
  <si>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</si>
  <si>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</si>
  <si>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</si>
  <si>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</si>
  <si>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</si>
  <si>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</si>
  <si>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</si>
  <si>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</si>
  <si>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</si>
  <si>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</si>
  <si>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</si>
  <si>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</si>
  <si>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</si>
  <si>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</si>
  <si>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</si>
  <si>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</si>
  <si>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</si>
  <si>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</si>
  <si>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</si>
  <si>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</si>
  <si>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</si>
  <si>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</si>
  <si>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</si>
  <si>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</si>
  <si>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</si>
  <si>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</si>
  <si>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</si>
  <si>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</si>
  <si>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</si>
  <si>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</si>
  <si>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</si>
  <si>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</si>
  <si>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</si>
  <si>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</si>
  <si>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</si>
  <si>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</si>
  <si>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</si>
  <si>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</si>
  <si>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</si>
  <si>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</si>
  <si>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</si>
  <si>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</si>
  <si>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</si>
  <si>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</si>
  <si>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</si>
  <si>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</si>
  <si>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</si>
  <si>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</si>
  <si>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</si>
  <si>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</si>
  <si>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</si>
  <si>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</si>
  <si>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</si>
  <si>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</si>
  <si>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</si>
  <si>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</si>
  <si>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</si>
  <si>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</si>
  <si>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</si>
  <si>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</si>
  <si>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</si>
  <si>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</si>
  <si>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</si>
  <si>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</si>
  <si>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</si>
  <si>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</si>
  <si>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</si>
  <si>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</si>
  <si>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</si>
  <si>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</si>
  <si>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</si>
  <si>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</si>
  <si>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</si>
  <si>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</si>
  <si>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</si>
  <si>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</si>
  <si>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</si>
  <si>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</si>
  <si>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</si>
  <si>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</si>
  <si>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</si>
  <si>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</si>
  <si>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</si>
  <si>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</si>
  <si>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</si>
  <si>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</si>
  <si>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</si>
  <si>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</si>
  <si>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</si>
  <si>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</si>
  <si>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</si>
  <si>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</si>
  <si>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</si>
  <si>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</si>
  <si>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</si>
  <si>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</si>
  <si>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</si>
  <si>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</si>
  <si>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</si>
  <si>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</si>
  <si>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</si>
  <si>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</si>
  <si>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</si>
  <si>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</si>
  <si>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</si>
  <si>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</si>
  <si>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</si>
  <si>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</si>
  <si>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</si>
  <si>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</si>
  <si>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</si>
  <si>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</si>
  <si>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</si>
  <si>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</si>
  <si>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</si>
  <si>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</si>
  <si>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</si>
  <si>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</si>
  <si>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</si>
  <si>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</si>
  <si>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</si>
  <si>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</si>
  <si>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</si>
  <si>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</si>
  <si>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</si>
  <si>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</si>
  <si>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</si>
  <si>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</si>
  <si>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</si>
  <si>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</si>
  <si>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</si>
  <si>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</si>
  <si>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</si>
  <si>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</si>
  <si>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</si>
  <si>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</si>
  <si>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</si>
  <si>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</si>
  <si>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</si>
  <si>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</si>
  <si>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</si>
  <si>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</si>
  <si>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</si>
  <si>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</si>
  <si>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</si>
  <si>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</si>
  <si>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</si>
  <si>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</si>
  <si>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</si>
  <si>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</si>
  <si>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</si>
  <si>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</si>
  <si>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</si>
  <si>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</si>
  <si>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</si>
  <si>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</si>
  <si>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</si>
  <si>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</si>
  <si>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</si>
  <si>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</si>
  <si>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</si>
  <si>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</si>
  <si>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</si>
  <si>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</si>
  <si>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</si>
  <si>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</si>
  <si>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</si>
  <si>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</si>
  <si>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</si>
  <si>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</si>
  <si>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</si>
  <si>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</si>
  <si>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</si>
  <si>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</si>
  <si>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</si>
  <si>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</si>
  <si>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</si>
  <si>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</si>
  <si>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</si>
  <si>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</si>
  <si>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</si>
  <si>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</si>
  <si>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</si>
  <si>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</si>
  <si>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</si>
  <si>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</si>
  <si>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Previsão de MC1 as 10:30h</t>
  </si>
  <si>
    <t>TGR/TIQ2</t>
  </si>
  <si>
    <t>Descarga de pedra SB 710TSF 90min
SB TSF1 45min
SB TSF732 45min</t>
  </si>
  <si>
    <t>2 (Enio e Daniel</t>
  </si>
  <si>
    <t>Aguardando descanso da equipe para finalizar carregamento</t>
  </si>
  <si>
    <t>Em D-1 não foi finalizado o carregamento de pedra devido atraso no acionamento dos maquinistas da escala, devido a isso irá finalizar carregamento e deslocar pra TIQ</t>
  </si>
  <si>
    <t>TGR-TAL</t>
  </si>
  <si>
    <t>TGRTAL</t>
  </si>
  <si>
    <t>MC1 as 07:52h - licença as 07:57h</t>
  </si>
  <si>
    <t>Pronto as 9h - Intervalo das 09:3h as 11:38h</t>
  </si>
  <si>
    <t>MC1 as 9:03h</t>
  </si>
  <si>
    <t>Previsão de pronto as 10h</t>
  </si>
  <si>
    <t>Inspeção de auto de linha</t>
  </si>
  <si>
    <t>Cancelado - via priorizou outras</t>
  </si>
  <si>
    <t>Mecânica deslocando para trocar antena do EOT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</si>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</sst>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4" fontId="8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218" activePane="bottomRight" state="frozen"/>
      <selection pane="bottomRight" activeCell="A225" sqref="A225:XFD2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1137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1138</v>
      </c>
      <c r="BI1" s="365"/>
      <c r="BJ1" s="366"/>
      <c r="BK1" s="367"/>
      <c r="BL1" s="49"/>
      <c r="BM1" s="357" t="s">
        <v>1139</v>
      </c>
      <c r="BN1" s="358"/>
      <c r="BO1" s="358"/>
      <c r="BP1" s="358"/>
      <c r="BQ1" s="358"/>
      <c r="BR1" s="358"/>
      <c r="BS1" s="35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0" t="s">
        <v>1140</v>
      </c>
      <c r="AJ2" s="361"/>
      <c r="AK2" s="361"/>
      <c r="AL2" s="361"/>
      <c r="AM2" s="361"/>
      <c r="AN2" s="361"/>
      <c r="AO2" s="361"/>
      <c r="AP2" s="361"/>
      <c r="AQ2" s="363"/>
      <c r="AR2" s="234"/>
      <c r="AS2" s="375" t="s">
        <v>1143</v>
      </c>
      <c r="AT2" s="362"/>
      <c r="AU2" s="362"/>
      <c r="AV2" s="362"/>
      <c r="AW2" s="362"/>
      <c r="AX2" s="361"/>
      <c r="AY2" s="363"/>
      <c r="AZ2" s="4"/>
      <c r="BA2" s="354" t="s">
        <v>1144</v>
      </c>
      <c r="BB2" s="356"/>
      <c r="BC2" s="360" t="s">
        <v>1141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4" t="s">
        <v>1145</v>
      </c>
      <c r="AJ3" s="356"/>
      <c r="AK3" s="354" t="s">
        <v>1146</v>
      </c>
      <c r="AL3" s="355"/>
      <c r="AM3" s="355"/>
      <c r="AN3" s="355"/>
      <c r="AO3" s="355"/>
      <c r="AP3" s="355"/>
      <c r="AQ3" s="356"/>
      <c r="AR3" s="235"/>
      <c r="AS3" s="378" t="s">
        <v>1152</v>
      </c>
      <c r="AT3" s="379"/>
      <c r="AU3" s="378" t="s">
        <v>1153</v>
      </c>
      <c r="AV3" s="379"/>
      <c r="AW3" s="378" t="s">
        <v>1154</v>
      </c>
      <c r="AX3" s="380"/>
      <c r="AY3" s="63" t="s">
        <v>1155</v>
      </c>
      <c r="AZ3" s="63"/>
      <c r="BA3" s="376"/>
      <c r="BB3" s="377"/>
      <c r="BC3" s="354" t="s">
        <v>1148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1156</v>
      </c>
      <c r="BN3" s="358"/>
      <c r="BO3" s="358"/>
      <c r="BP3" s="359"/>
      <c r="BQ3" s="357" t="s">
        <v>161</v>
      </c>
      <c r="BR3" s="358"/>
      <c r="BS3" s="35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/>
      </c>
      <c r="B199" s="166"/>
      <c r="C199" s="8" t="str">
        <f>IF(BS_CONTROLE[[#This Row],[DATA]]="","",WEEKNUM(BS_CONTROLE[[#This Row],[DATA]]))</f>
        <v/>
      </c>
      <c r="D199" s="51"/>
      <c r="E199" s="314">
        <v>289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41"/>
        <v>Aderente</v>
      </c>
      <c r="BR199" s="18" t="str">
        <f t="shared" si="42"/>
        <v>*</v>
      </c>
      <c r="BS199" s="18" t="str">
        <f t="shared" si="43"/>
        <v>*</v>
      </c>
      <c r="BT199" s="220" t="str">
        <f t="shared" si="39"/>
        <v/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1553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1554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1555</v>
      </c>
      <c r="W201" s="168" t="s">
        <v>1556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1557</v>
      </c>
      <c r="BK201" s="16" t="s">
        <v>1557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/>
      <c r="BI207" s="16"/>
      <c r="BJ207" s="16" t="s">
        <v>1558</v>
      </c>
      <c r="BK207" s="16"/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187</v>
      </c>
      <c r="G213" s="9" t="str">
        <f>IF(D213="","*",VLOOKUP(F213,BS_ATIVIDADE[#All],3,FALSE))</f>
        <v>PEDRA</v>
      </c>
      <c r="H213" s="168" t="s">
        <v>1559</v>
      </c>
      <c r="I213" s="331" t="s">
        <v>618</v>
      </c>
      <c r="J213" s="212">
        <v>98</v>
      </c>
      <c r="K213" s="212">
        <v>718.3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13" s="168">
        <v>0.41666666666666669</v>
      </c>
      <c r="P213" s="168">
        <v>0.125</v>
      </c>
      <c r="Q213" s="83">
        <v>28</v>
      </c>
      <c r="R213" s="10" t="str">
        <f>IFERROR(_xlfn.XLOOKUP(F213, BS_ATIVIDADE[ATIVIDADE],BS_ATIVIDADE[UNIDADE] ), "*")</f>
        <v>VAGÕES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1560</v>
      </c>
      <c r="X213" s="213" t="s">
        <v>369</v>
      </c>
      <c r="Y213" s="153" t="s">
        <v>368</v>
      </c>
      <c r="Z213" s="153"/>
      <c r="AA213" s="83" t="s">
        <v>1561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TGR/TIQ2</v>
      </c>
      <c r="AL213" s="279" t="str">
        <f>IF(BS_CONTROLE[[#This Row],[Local - Encerramento]]=0, "-", BS_CONTROLE[[#This Row],[Local - Encerramento]])</f>
        <v>TRO</v>
      </c>
      <c r="AM213" s="279" t="str">
        <f>IF(BS_CONTROLE[[#This Row],[Entre - Estações]]=0, "-", BS_CONTROLE[[#This Row],[Entre - Estações]])</f>
        <v>TAL-TSF</v>
      </c>
      <c r="AN213" s="279" t="str">
        <f>IF(BS_CONTROLE[[#This Row],[SB]]=0, "-", BS_CONTROLE[[#This Row],[SB]])</f>
        <v>710TSF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718.3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1562</v>
      </c>
      <c r="BK213" s="16"/>
      <c r="BL213" s="15"/>
      <c r="BM213" s="14"/>
      <c r="BN213" s="14"/>
      <c r="BO213" s="160"/>
      <c r="BP213" s="16" t="s">
        <v>1563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1564</v>
      </c>
      <c r="N215" s="199" t="s">
        <v>1565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1566</v>
      </c>
      <c r="BK215" s="16"/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0.48472222222222222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8.3333333333333315E-2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1</v>
      </c>
      <c r="BI217" s="16"/>
      <c r="BJ217" s="16" t="s">
        <v>1567</v>
      </c>
      <c r="BK217" s="16"/>
      <c r="BL217" s="15"/>
      <c r="BM217" s="14"/>
      <c r="BN217" s="14"/>
      <c r="BO217" s="160"/>
      <c r="BP217" s="16"/>
      <c r="BQ217" s="12" t="str">
        <f t="shared" si="45"/>
        <v>Produção</v>
      </c>
      <c r="BR217" s="18">
        <f t="shared" si="46"/>
        <v>0.99999999999999978</v>
      </c>
      <c r="BS217" s="18">
        <f t="shared" si="47"/>
        <v>0</v>
      </c>
      <c r="BT217" s="220" t="str">
        <f t="shared" si="39"/>
        <v/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1568</v>
      </c>
      <c r="BK218" s="16"/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/>
      <c r="BI221" s="16"/>
      <c r="BJ221" s="16" t="s">
        <v>1569</v>
      </c>
      <c r="BK221" s="16"/>
      <c r="BL221" s="15"/>
      <c r="BM221" s="14"/>
      <c r="BN221" s="14"/>
      <c r="BO221" s="160"/>
      <c r="BP221" s="16"/>
      <c r="BQ221" s="12" t="str">
        <f t="shared" si="45"/>
        <v>Produção e Intervalo</v>
      </c>
      <c r="BR221" s="18">
        <f t="shared" si="46"/>
        <v>0</v>
      </c>
      <c r="BS221" s="18">
        <f t="shared" si="47"/>
        <v>0</v>
      </c>
      <c r="BT221" s="220" t="str">
        <f t="shared" si="39"/>
        <v/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1555</v>
      </c>
      <c r="W224" s="168" t="s">
        <v>1570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1</v>
      </c>
      <c r="BI224" s="16"/>
      <c r="BJ224" s="16" t="s">
        <v>1571</v>
      </c>
      <c r="BK224" s="16"/>
      <c r="BL224" s="15"/>
      <c r="BM224" s="14"/>
      <c r="BN224" s="14"/>
      <c r="BO224" s="160"/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/>
      </c>
    </row>
    <row r="225" spans="1:72" hidden="1">
      <c r="A225" s="50" t="str">
        <f t="shared" si="44"/>
        <v>E4846037</v>
      </c>
      <c r="B225" s="398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/>
      <c r="BI225" s="16"/>
      <c r="BJ225" s="16" t="s">
        <v>1572</v>
      </c>
      <c r="BK225" s="16"/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/>
      </c>
      <c r="B230" s="166"/>
      <c r="C230" s="8" t="str">
        <f>IF(BS_CONTROLE[[#This Row],[DATA]]="","",WEEKNUM(BS_CONTROLE[[#This Row],[DATA]]))</f>
        <v/>
      </c>
      <c r="D230" s="51"/>
      <c r="E230" s="315">
        <v>329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/>
      </c>
      <c r="B232" s="166"/>
      <c r="C232" s="8" t="str">
        <f>IF(BS_CONTROLE[[#This Row],[DATA]]="","",WEEKNUM(BS_CONTROLE[[#This Row],[DATA]]))</f>
        <v/>
      </c>
      <c r="D232" s="51"/>
      <c r="E232" s="314">
        <v>331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/>
      </c>
      <c r="B235" s="166"/>
      <c r="C235" s="8" t="str">
        <f>IF(BS_CONTROLE[[#This Row],[DATA]]="","",WEEKNUM(BS_CONTROLE[[#This Row],[DATA]]))</f>
        <v/>
      </c>
      <c r="D235" s="51"/>
      <c r="E235" s="314">
        <v>334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/>
      </c>
      <c r="B237" s="166"/>
      <c r="C237" s="8" t="str">
        <f>IF(BS_CONTROLE[[#This Row],[DATA]]="","",WEEKNUM(BS_CONTROLE[[#This Row],[DATA]]))</f>
        <v/>
      </c>
      <c r="D237" s="51"/>
      <c r="E237" s="314">
        <v>336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/>
      </c>
      <c r="B240" s="166"/>
      <c r="C240" s="8" t="str">
        <f>IF(BS_CONTROLE[[#This Row],[DATA]]="","",WEEKNUM(BS_CONTROLE[[#This Row],[DATA]]))</f>
        <v/>
      </c>
      <c r="D240" s="51"/>
      <c r="E240" s="314">
        <v>339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/>
      </c>
      <c r="B244" s="166"/>
      <c r="C244" s="8" t="str">
        <f>IF(BS_CONTROLE[[#This Row],[DATA]]="","",WEEKNUM(BS_CONTROLE[[#This Row],[DATA]]))</f>
        <v/>
      </c>
      <c r="D244" s="51"/>
      <c r="E244" s="314">
        <v>343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/>
      </c>
      <c r="B249" s="166"/>
      <c r="C249" s="8" t="str">
        <f>IF(BS_CONTROLE[[#This Row],[DATA]]="","",WEEKNUM(BS_CONTROLE[[#This Row],[DATA]]))</f>
        <v/>
      </c>
      <c r="D249" s="51"/>
      <c r="E249" s="314">
        <v>348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/>
      </c>
      <c r="B251" s="166"/>
      <c r="C251" s="8" t="str">
        <f>IF(BS_CONTROLE[[#This Row],[DATA]]="","",WEEKNUM(BS_CONTROLE[[#This Row],[DATA]]))</f>
        <v/>
      </c>
      <c r="D251" s="51"/>
      <c r="E251" s="314">
        <v>350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495 BK188:BK197 BK139 BK133:BK137 BK80 BK69:BK78 BK61 BK50:BK59 BK27:BK28 BK23 BK6:BK9 BK11:BK18 BK25 BK20 BK30:BK48 BK63:BK67 BK144:BK147 BK149:BK151 BK153:BK173 BK175:BK185 BK82:BK131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1" t="s">
        <v>1573</v>
      </c>
      <c r="D1" s="381"/>
      <c r="E1" s="381"/>
      <c r="F1" s="381"/>
      <c r="G1" s="381"/>
      <c r="H1" s="381"/>
    </row>
    <row r="2" spans="3:8">
      <c r="C2" s="381"/>
      <c r="D2" s="381"/>
      <c r="E2" s="381"/>
      <c r="F2" s="381"/>
      <c r="G2" s="381"/>
      <c r="H2" s="381"/>
    </row>
    <row r="3" spans="3:8">
      <c r="C3" s="316" t="s">
        <v>105</v>
      </c>
      <c r="D3" s="316" t="s">
        <v>1574</v>
      </c>
      <c r="E3" s="316" t="s">
        <v>1575</v>
      </c>
      <c r="F3" s="316" t="s">
        <v>1576</v>
      </c>
      <c r="G3" s="316" t="s">
        <v>1577</v>
      </c>
      <c r="H3" s="316" t="s">
        <v>1578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1580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26"/>
      <c r="M1" s="123"/>
      <c r="N1" s="289"/>
      <c r="O1" s="289"/>
      <c r="P1" s="165"/>
      <c r="Q1" s="385" t="s">
        <v>1225</v>
      </c>
      <c r="R1" s="386"/>
      <c r="U1" s="101"/>
      <c r="V1" s="387" t="s">
        <v>1581</v>
      </c>
      <c r="W1" s="387"/>
      <c r="X1" s="387"/>
      <c r="Y1" s="103"/>
    </row>
    <row r="2" spans="1:25" s="100" customFormat="1" ht="11.25" customHeight="1">
      <c r="A2" s="104" t="s">
        <v>1582</v>
      </c>
      <c r="B2" s="104" t="s">
        <v>1583</v>
      </c>
      <c r="C2" s="104" t="s">
        <v>7</v>
      </c>
      <c r="D2" s="105" t="s">
        <v>1177</v>
      </c>
      <c r="E2" s="105" t="s">
        <v>1178</v>
      </c>
      <c r="F2" s="105" t="s">
        <v>1584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1585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-</v>
      </c>
      <c r="E288" s="109" t="str">
        <f>IF(FN_MC!T199="","*",FN_MC!T199)</f>
        <v>-</v>
      </c>
      <c r="F288" s="109" t="str">
        <f>IF(FN_MC!B199="","*",FN_MC!B199)</f>
        <v>*</v>
      </c>
      <c r="G288" s="109" t="str">
        <f>IF(FN_MC!D199="","*",FN_MC!D199)</f>
        <v>*</v>
      </c>
      <c r="H288" s="109" t="str">
        <f>IF(FN_MC!F199="","*",FN_MC!F199)</f>
        <v>*</v>
      </c>
      <c r="I288" s="109" t="str">
        <f>IF(FN_MC!H199="","*",FN_MC!H199)</f>
        <v>*</v>
      </c>
      <c r="J288" s="109" t="str">
        <f>IF(FN_MC!I199="","*",FN_MC!I199)</f>
        <v>*</v>
      </c>
      <c r="K288" s="109" t="str">
        <f>IF(FN_MC!M199="","*",FN_MC!M199)</f>
        <v>-</v>
      </c>
      <c r="L288" s="328" t="str">
        <f>IF(FN_MC!N199="","*",FN_MC!N199)</f>
        <v>-</v>
      </c>
      <c r="M288" s="110" t="str">
        <f>IF(FN_MC!J199="","*",FN_MC!J199)</f>
        <v>*</v>
      </c>
      <c r="N288" s="291" t="str">
        <f>IF(FN_MC!K199="","*",FN_MC!K199)</f>
        <v>*</v>
      </c>
      <c r="O288" s="291" t="str">
        <f>IF(FN_MC!L199="","*",FN_MC!L199)</f>
        <v>-</v>
      </c>
      <c r="P288" s="110"/>
      <c r="Q288" s="127" t="str">
        <f>IF(FN_MC!O199="","*",FN_MC!O199)</f>
        <v>*</v>
      </c>
      <c r="R288" s="127" t="str">
        <f>IF(FN_MC!P199="","*",FN_MC!P199)</f>
        <v>*</v>
      </c>
      <c r="S288" s="109" t="str">
        <f>IF(FN_MC!Q199="","*",CONCATENATE(FN_MC!Q199," ",FN_MC!R199))</f>
        <v>*</v>
      </c>
      <c r="T288" s="109" t="str">
        <f>IF(FN_MC!V199="","*",FN_MC!V199)</f>
        <v>*</v>
      </c>
      <c r="U288" s="109" t="str">
        <f>IF(FN_MC!W199="","*",FN_MC!W199)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PDM - PEDRA - DESCARGA</v>
      </c>
      <c r="I302" s="109" t="str">
        <f>IF(FN_MC!H213="","*",FN_MC!H213)</f>
        <v>TGR/TIQ2</v>
      </c>
      <c r="J302" s="109" t="str">
        <f>IF(FN_MC!I213="","*",FN_MC!I213)</f>
        <v>TRO</v>
      </c>
      <c r="K302" s="109" t="str">
        <f>IF(FN_MC!M213="","*",FN_MC!M213)</f>
        <v>TAL-TSF</v>
      </c>
      <c r="L302" s="328" t="str">
        <f>IF(FN_MC!N213="","*",FN_MC!N213)</f>
        <v>710TSF</v>
      </c>
      <c r="M302" s="110">
        <f>IF(FN_MC!J213="","*",FN_MC!J213)</f>
        <v>98</v>
      </c>
      <c r="N302" s="291">
        <f>IF(FN_MC!K213="","*",FN_MC!K213)</f>
        <v>718.3</v>
      </c>
      <c r="O302" s="291" t="str">
        <f>IF(FN_MC!L213="","*",FN_MC!L213)</f>
        <v>-</v>
      </c>
      <c r="P302" s="110"/>
      <c r="Q302" s="127">
        <f>IF(FN_MC!O213="","*",FN_MC!O213)</f>
        <v>0.41666666666666669</v>
      </c>
      <c r="R302" s="127">
        <f>IF(FN_MC!P213="","*",FN_MC!P213)</f>
        <v>0.125</v>
      </c>
      <c r="S302" s="109" t="str">
        <f>IF(FN_MC!Q213="","*",CONCATENATE(FN_MC!Q213," ",FN_MC!R213))</f>
        <v>28 VAGÕES</v>
      </c>
      <c r="T302" s="109" t="str">
        <f>IF(FN_MC!V213="","*",FN_MC!V213)</f>
        <v>Camila</v>
      </c>
      <c r="U302" s="109" t="str">
        <f>IF(FN_MC!W213="","*",FN_MC!W213)</f>
        <v>Descarga de pedra SB 710TSF 90min
SB TSF1 45min
SB TSF732 45min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-</v>
      </c>
      <c r="E328" s="109" t="str">
        <f>IF(FN_MC!T230="","*",FN_MC!T230)</f>
        <v>-</v>
      </c>
      <c r="F328" s="109" t="str">
        <f>IF(FN_MC!B230="","*",FN_MC!B230)</f>
        <v>*</v>
      </c>
      <c r="G328" s="109" t="str">
        <f>IF(FN_MC!D230="","*",FN_MC!D230)</f>
        <v>*</v>
      </c>
      <c r="H328" s="109" t="str">
        <f>IF(FN_MC!F230="","*",FN_MC!F230)</f>
        <v>*</v>
      </c>
      <c r="I328" s="109" t="str">
        <f>IF(FN_MC!H230="","*",FN_MC!H230)</f>
        <v>*</v>
      </c>
      <c r="J328" s="109" t="str">
        <f>IF(FN_MC!I230="","*",FN_MC!I230)</f>
        <v>*</v>
      </c>
      <c r="K328" s="109" t="str">
        <f>IF(FN_MC!M230="","*",FN_MC!M230)</f>
        <v>-</v>
      </c>
      <c r="L328" s="328" t="str">
        <f>IF(FN_MC!N230="","*",FN_MC!N230)</f>
        <v>-</v>
      </c>
      <c r="M328" s="110" t="str">
        <f>IF(FN_MC!J230="","*",FN_MC!J230)</f>
        <v>*</v>
      </c>
      <c r="N328" s="291" t="str">
        <f>IF(FN_MC!K230="","*",FN_MC!K230)</f>
        <v>*</v>
      </c>
      <c r="O328" s="291" t="str">
        <f>IF(FN_MC!L230="","*",FN_MC!L230)</f>
        <v>-</v>
      </c>
      <c r="P328" s="110"/>
      <c r="Q328" s="127" t="str">
        <f>IF(FN_MC!O230="","*",FN_MC!O230)</f>
        <v>*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-</v>
      </c>
      <c r="E330" s="109" t="str">
        <f>IF(FN_MC!T232="","*",FN_MC!T232)</f>
        <v>-</v>
      </c>
      <c r="F330" s="109" t="str">
        <f>IF(FN_MC!B232="","*",FN_MC!B232)</f>
        <v>*</v>
      </c>
      <c r="G330" s="109" t="str">
        <f>IF(FN_MC!D232="","*",FN_MC!D232)</f>
        <v>*</v>
      </c>
      <c r="H330" s="109" t="str">
        <f>IF(FN_MC!F232="","*",FN_MC!F232)</f>
        <v>*</v>
      </c>
      <c r="I330" s="109" t="str">
        <f>IF(FN_MC!H232="","*",FN_MC!H232)</f>
        <v>*</v>
      </c>
      <c r="J330" s="109" t="str">
        <f>IF(FN_MC!I232="","*",FN_MC!I232)</f>
        <v>*</v>
      </c>
      <c r="K330" s="109" t="str">
        <f>IF(FN_MC!M232="","*",FN_MC!M232)</f>
        <v>-</v>
      </c>
      <c r="L330" s="328" t="str">
        <f>IF(FN_MC!N232="","*",FN_MC!N232)</f>
        <v>-</v>
      </c>
      <c r="M330" s="110" t="str">
        <f>IF(FN_MC!J232="","*",FN_MC!J232)</f>
        <v>*</v>
      </c>
      <c r="N330" s="291" t="str">
        <f>IF(FN_MC!K232="","*",FN_MC!K232)</f>
        <v>*</v>
      </c>
      <c r="O330" s="291" t="str">
        <f>IF(FN_MC!L232="","*",FN_MC!L232)</f>
        <v>-</v>
      </c>
      <c r="P330" s="110"/>
      <c r="Q330" s="127" t="str">
        <f>IF(FN_MC!O232="","*",FN_MC!O232)</f>
        <v>*</v>
      </c>
      <c r="R330" s="127" t="str">
        <f>IF(FN_MC!P232="","*",FN_MC!P232)</f>
        <v>*</v>
      </c>
      <c r="S330" s="109" t="str">
        <f>IF(FN_MC!Q232="","*",CONCATENATE(FN_MC!Q232," ",FN_MC!R232))</f>
        <v>*</v>
      </c>
      <c r="T330" s="109" t="str">
        <f>IF(FN_MC!V232="","*",FN_MC!V232)</f>
        <v>*</v>
      </c>
      <c r="U330" s="109" t="str">
        <f>IF(FN_MC!W232="","*",FN_MC!W232)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-</v>
      </c>
      <c r="E333" s="109" t="str">
        <f>IF(FN_MC!T235="","*",FN_MC!T235)</f>
        <v>-</v>
      </c>
      <c r="F333" s="109" t="str">
        <f>IF(FN_MC!B235="","*",FN_MC!B235)</f>
        <v>*</v>
      </c>
      <c r="G333" s="109" t="str">
        <f>IF(FN_MC!D235="","*",FN_MC!D235)</f>
        <v>*</v>
      </c>
      <c r="H333" s="109" t="str">
        <f>IF(FN_MC!F235="","*",FN_MC!F235)</f>
        <v>*</v>
      </c>
      <c r="I333" s="109" t="str">
        <f>IF(FN_MC!H235="","*",FN_MC!H235)</f>
        <v>*</v>
      </c>
      <c r="J333" s="109" t="str">
        <f>IF(FN_MC!I235="","*",FN_MC!I235)</f>
        <v>*</v>
      </c>
      <c r="K333" s="109" t="str">
        <f>IF(FN_MC!M235="","*",FN_MC!M235)</f>
        <v>-</v>
      </c>
      <c r="L333" s="328" t="str">
        <f>IF(FN_MC!N235="","*",FN_MC!N235)</f>
        <v>-</v>
      </c>
      <c r="M333" s="110" t="str">
        <f>IF(FN_MC!J235="","*",FN_MC!J235)</f>
        <v>*</v>
      </c>
      <c r="N333" s="291" t="str">
        <f>IF(FN_MC!K235="","*",FN_MC!K235)</f>
        <v>*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-</v>
      </c>
      <c r="E335" s="109" t="str">
        <f>IF(FN_MC!T237="","*",FN_MC!T237)</f>
        <v>-</v>
      </c>
      <c r="F335" s="109" t="str">
        <f>IF(FN_MC!B237="","*",FN_MC!B237)</f>
        <v>*</v>
      </c>
      <c r="G335" s="109" t="str">
        <f>IF(FN_MC!D237="","*",FN_MC!D237)</f>
        <v>*</v>
      </c>
      <c r="H335" s="109" t="str">
        <f>IF(FN_MC!F237="","*",FN_MC!F237)</f>
        <v>*</v>
      </c>
      <c r="I335" s="109" t="str">
        <f>IF(FN_MC!H237="","*",FN_MC!H237)</f>
        <v>*</v>
      </c>
      <c r="J335" s="109" t="str">
        <f>IF(FN_MC!I237="","*",FN_MC!I237)</f>
        <v>*</v>
      </c>
      <c r="K335" s="109" t="str">
        <f>IF(FN_MC!M237="","*",FN_MC!M237)</f>
        <v>-</v>
      </c>
      <c r="L335" s="328" t="str">
        <f>IF(FN_MC!N237="","*",FN_MC!N237)</f>
        <v>-</v>
      </c>
      <c r="M335" s="110" t="str">
        <f>IF(FN_MC!J237="","*",FN_MC!J237)</f>
        <v>*</v>
      </c>
      <c r="N335" s="291" t="str">
        <f>IF(FN_MC!K237="","*",FN_MC!K237)</f>
        <v>*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-</v>
      </c>
      <c r="E338" s="109" t="str">
        <f>IF(FN_MC!T240="","*",FN_MC!T240)</f>
        <v>-</v>
      </c>
      <c r="F338" s="109" t="str">
        <f>IF(FN_MC!B240="","*",FN_MC!B240)</f>
        <v>*</v>
      </c>
      <c r="G338" s="109" t="str">
        <f>IF(FN_MC!D240="","*",FN_MC!D240)</f>
        <v>*</v>
      </c>
      <c r="H338" s="109" t="str">
        <f>IF(FN_MC!F240="","*",FN_MC!F240)</f>
        <v>*</v>
      </c>
      <c r="I338" s="109" t="str">
        <f>IF(FN_MC!H240="","*",FN_MC!H240)</f>
        <v>*</v>
      </c>
      <c r="J338" s="109" t="str">
        <f>IF(FN_MC!I240="","*",FN_MC!I240)</f>
        <v>*</v>
      </c>
      <c r="K338" s="109" t="str">
        <f>IF(FN_MC!M240="","*",FN_MC!M240)</f>
        <v>-</v>
      </c>
      <c r="L338" s="328" t="str">
        <f>IF(FN_MC!N240="","*",FN_MC!N240)</f>
        <v>-</v>
      </c>
      <c r="M338" s="110" t="str">
        <f>IF(FN_MC!J240="","*",FN_MC!J240)</f>
        <v>*</v>
      </c>
      <c r="N338" s="291" t="str">
        <f>IF(FN_MC!K240="","*",FN_MC!K240)</f>
        <v>*</v>
      </c>
      <c r="O338" s="291" t="str">
        <f>IF(FN_MC!L240="","*",FN_MC!L240)</f>
        <v>-</v>
      </c>
      <c r="P338" s="110"/>
      <c r="Q338" s="127" t="str">
        <f>IF(FN_MC!O240="","*",FN_MC!O240)</f>
        <v>*</v>
      </c>
      <c r="R338" s="127" t="str">
        <f>IF(FN_MC!P240="","*",FN_MC!P240)</f>
        <v>*</v>
      </c>
      <c r="S338" s="109" t="str">
        <f>IF(FN_MC!Q240="","*",CONCATENATE(FN_MC!Q240," ",FN_MC!R240))</f>
        <v>*</v>
      </c>
      <c r="T338" s="109" t="str">
        <f>IF(FN_MC!V240="","*",FN_MC!V240)</f>
        <v>*</v>
      </c>
      <c r="U338" s="109" t="str">
        <f>IF(FN_MC!W240="","*",FN_MC!W240)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-</v>
      </c>
      <c r="E342" s="109" t="str">
        <f>IF(FN_MC!T244="","*",FN_MC!T244)</f>
        <v>-</v>
      </c>
      <c r="F342" s="109" t="str">
        <f>IF(FN_MC!B244="","*",FN_MC!B244)</f>
        <v>*</v>
      </c>
      <c r="G342" s="109" t="str">
        <f>IF(FN_MC!D244="","*",FN_MC!D244)</f>
        <v>*</v>
      </c>
      <c r="H342" s="109" t="str">
        <f>IF(FN_MC!F244="","*",FN_MC!F244)</f>
        <v>*</v>
      </c>
      <c r="I342" s="109" t="str">
        <f>IF(FN_MC!H244="","*",FN_MC!H244)</f>
        <v>*</v>
      </c>
      <c r="J342" s="109" t="str">
        <f>IF(FN_MC!I244="","*",FN_MC!I244)</f>
        <v>*</v>
      </c>
      <c r="K342" s="109" t="str">
        <f>IF(FN_MC!M244="","*",FN_MC!M244)</f>
        <v>-</v>
      </c>
      <c r="L342" s="328" t="str">
        <f>IF(FN_MC!N244="","*",FN_MC!N244)</f>
        <v>-</v>
      </c>
      <c r="M342" s="110" t="str">
        <f>IF(FN_MC!J244="","*",FN_MC!J244)</f>
        <v>*</v>
      </c>
      <c r="N342" s="291" t="str">
        <f>IF(FN_MC!K244="","*",FN_MC!K244)</f>
        <v>*</v>
      </c>
      <c r="O342" s="291" t="str">
        <f>IF(FN_MC!L244="","*",FN_MC!L244)</f>
        <v>-</v>
      </c>
      <c r="P342" s="110"/>
      <c r="Q342" s="127" t="str">
        <f>IF(FN_MC!O244="","*",FN_MC!O244)</f>
        <v>*</v>
      </c>
      <c r="R342" s="127" t="str">
        <f>IF(FN_MC!P244="","*",FN_MC!P244)</f>
        <v>*</v>
      </c>
      <c r="S342" s="109" t="str">
        <f>IF(FN_MC!Q244="","*",CONCATENATE(FN_MC!Q244," ",FN_MC!R244))</f>
        <v>*</v>
      </c>
      <c r="T342" s="109" t="str">
        <f>IF(FN_MC!V244="","*",FN_MC!V244)</f>
        <v>*</v>
      </c>
      <c r="U342" s="109" t="str">
        <f>IF(FN_MC!W244="","*",FN_MC!W244)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*</v>
      </c>
      <c r="C347" s="108" t="str">
        <f>IF(FN_MC!Z249="","*",FN_MC!Z249)</f>
        <v>*</v>
      </c>
      <c r="D347" s="109" t="str">
        <f>IF(FN_MC!S249="","*",FN_MC!S249)</f>
        <v>-</v>
      </c>
      <c r="E347" s="109" t="str">
        <f>IF(FN_MC!T249="","*",FN_MC!T249)</f>
        <v>-</v>
      </c>
      <c r="F347" s="109" t="str">
        <f>IF(FN_MC!B249="","*",FN_MC!B249)</f>
        <v>*</v>
      </c>
      <c r="G347" s="109" t="str">
        <f>IF(FN_MC!D249="","*",FN_MC!D249)</f>
        <v>*</v>
      </c>
      <c r="H347" s="109" t="str">
        <f>IF(FN_MC!F249="","*",FN_MC!F249)</f>
        <v>*</v>
      </c>
      <c r="I347" s="109" t="str">
        <f>IF(FN_MC!H249="","*",FN_MC!H249)</f>
        <v>*</v>
      </c>
      <c r="J347" s="109" t="str">
        <f>IF(FN_MC!I249="","*",FN_MC!I249)</f>
        <v>*</v>
      </c>
      <c r="K347" s="109" t="str">
        <f>IF(FN_MC!M249="","*",FN_MC!M249)</f>
        <v>-</v>
      </c>
      <c r="L347" s="328" t="str">
        <f>IF(FN_MC!N249="","*",FN_MC!N249)</f>
        <v>-</v>
      </c>
      <c r="M347" s="110" t="str">
        <f>IF(FN_MC!J249="","*",FN_MC!J249)</f>
        <v>*</v>
      </c>
      <c r="N347" s="291" t="str">
        <f>IF(FN_MC!K249="","*",FN_MC!K249)</f>
        <v>*</v>
      </c>
      <c r="O347" s="291" t="str">
        <f>IF(FN_MC!L249="","*",FN_MC!L249)</f>
        <v>-</v>
      </c>
      <c r="P347" s="110"/>
      <c r="Q347" s="127" t="str">
        <f>IF(FN_MC!O249="","*",FN_MC!O249)</f>
        <v>*</v>
      </c>
      <c r="R347" s="127" t="str">
        <f>IF(FN_MC!P249="","*",FN_MC!P249)</f>
        <v>*</v>
      </c>
      <c r="S347" s="109" t="str">
        <f>IF(FN_MC!Q249="","*",CONCATENATE(FN_MC!Q249," ",FN_MC!R249))</f>
        <v>*</v>
      </c>
      <c r="T347" s="109" t="str">
        <f>IF(FN_MC!V249="","*",FN_MC!V249)</f>
        <v>*</v>
      </c>
      <c r="U347" s="109" t="str">
        <f>IF(FN_MC!W249="","*",FN_MC!W249)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*</v>
      </c>
      <c r="C349" s="108" t="str">
        <f>IF(FN_MC!Z251="","*",FN_MC!Z251)</f>
        <v>*</v>
      </c>
      <c r="D349" s="109" t="str">
        <f>IF(FN_MC!S251="","*",FN_MC!S251)</f>
        <v>-</v>
      </c>
      <c r="E349" s="109" t="str">
        <f>IF(FN_MC!T251="","*",FN_MC!T251)</f>
        <v>-</v>
      </c>
      <c r="F349" s="109" t="str">
        <f>IF(FN_MC!B251="","*",FN_MC!B251)</f>
        <v>*</v>
      </c>
      <c r="G349" s="109" t="str">
        <f>IF(FN_MC!D251="","*",FN_MC!D251)</f>
        <v>*</v>
      </c>
      <c r="H349" s="109" t="str">
        <f>IF(FN_MC!F251="","*",FN_MC!F251)</f>
        <v>*</v>
      </c>
      <c r="I349" s="109" t="str">
        <f>IF(FN_MC!H251="","*",FN_MC!H251)</f>
        <v>*</v>
      </c>
      <c r="J349" s="109" t="str">
        <f>IF(FN_MC!I251="","*",FN_MC!I251)</f>
        <v>*</v>
      </c>
      <c r="K349" s="109" t="str">
        <f>IF(FN_MC!M251="","*",FN_MC!M251)</f>
        <v>-</v>
      </c>
      <c r="L349" s="328" t="str">
        <f>IF(FN_MC!N251="","*",FN_MC!N251)</f>
        <v>-</v>
      </c>
      <c r="M349" s="110" t="str">
        <f>IF(FN_MC!J251="","*",FN_MC!J251)</f>
        <v>*</v>
      </c>
      <c r="N349" s="291" t="str">
        <f>IF(FN_MC!K251="","*",FN_MC!K251)</f>
        <v>*</v>
      </c>
      <c r="O349" s="291" t="str">
        <f>IF(FN_MC!L251="","*",FN_MC!L251)</f>
        <v>-</v>
      </c>
      <c r="P349" s="110"/>
      <c r="Q349" s="127" t="str">
        <f>IF(FN_MC!O251="","*",FN_MC!O251)</f>
        <v>*</v>
      </c>
      <c r="R349" s="127" t="str">
        <f>IF(FN_MC!P251="","*",FN_MC!P251)</f>
        <v>*</v>
      </c>
      <c r="S349" s="109" t="str">
        <f>IF(FN_MC!Q251="","*",CONCATENATE(FN_MC!Q251," ",FN_MC!R251))</f>
        <v>*</v>
      </c>
      <c r="T349" s="109" t="str">
        <f>IF(FN_MC!V251="","*",FN_MC!V251)</f>
        <v>*</v>
      </c>
      <c r="U349" s="109" t="str">
        <f>IF(FN_MC!W251="","*",FN_MC!W251)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1586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8" t="s">
        <v>1587</v>
      </c>
      <c r="C2" s="388"/>
      <c r="D2" s="388"/>
      <c r="E2" s="388"/>
      <c r="F2" s="388"/>
      <c r="G2" s="388"/>
      <c r="H2" s="187"/>
    </row>
    <row r="3" spans="1:8">
      <c r="A3" s="187"/>
      <c r="B3" s="389"/>
      <c r="C3" s="389"/>
      <c r="D3" s="389"/>
      <c r="E3" s="389"/>
      <c r="F3" s="389"/>
      <c r="G3" s="389"/>
      <c r="H3" s="187"/>
    </row>
    <row r="4" spans="1:8" ht="40.5">
      <c r="A4" s="187"/>
      <c r="B4" s="321" t="s">
        <v>1588</v>
      </c>
      <c r="C4" s="321" t="s">
        <v>1589</v>
      </c>
      <c r="D4" s="321" t="s">
        <v>1590</v>
      </c>
      <c r="E4" s="321" t="s">
        <v>1591</v>
      </c>
      <c r="F4" s="321" t="s">
        <v>545</v>
      </c>
      <c r="G4" s="321" t="s">
        <v>1592</v>
      </c>
      <c r="H4" s="187"/>
    </row>
    <row r="5" spans="1:8" ht="43.5">
      <c r="A5" s="187"/>
      <c r="B5" s="322" t="s">
        <v>1593</v>
      </c>
      <c r="C5" s="322">
        <v>309525</v>
      </c>
      <c r="D5" s="322" t="s">
        <v>1594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1595</v>
      </c>
      <c r="C6" s="322">
        <v>256875</v>
      </c>
      <c r="D6" s="322" t="s">
        <v>1596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1597</v>
      </c>
      <c r="C7" s="322">
        <v>257278</v>
      </c>
      <c r="D7" s="322" t="s">
        <v>1598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1599</v>
      </c>
      <c r="C8" s="322">
        <v>261794</v>
      </c>
      <c r="D8" s="322" t="s">
        <v>1600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1601</v>
      </c>
      <c r="C9" s="322">
        <v>257033</v>
      </c>
      <c r="D9" s="322" t="s">
        <v>1602</v>
      </c>
      <c r="E9" s="322" t="s">
        <v>240</v>
      </c>
      <c r="F9" s="322" t="s">
        <v>732</v>
      </c>
      <c r="G9" s="322" t="s">
        <v>1603</v>
      </c>
      <c r="H9" s="187"/>
    </row>
    <row r="10" spans="1:8" ht="43.5">
      <c r="A10" s="187"/>
      <c r="B10" s="322" t="s">
        <v>1604</v>
      </c>
      <c r="C10" s="322">
        <v>396578</v>
      </c>
      <c r="D10" s="322" t="s">
        <v>1605</v>
      </c>
      <c r="E10" s="322" t="s">
        <v>240</v>
      </c>
      <c r="F10" s="322" t="s">
        <v>732</v>
      </c>
      <c r="G10" s="322" t="s">
        <v>1603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1606</v>
      </c>
      <c r="C2" s="95" t="s">
        <v>1162</v>
      </c>
      <c r="D2" s="95" t="s">
        <v>1164</v>
      </c>
      <c r="E2" s="95" t="s">
        <v>1607</v>
      </c>
      <c r="F2" s="95" t="s">
        <v>1608</v>
      </c>
      <c r="G2" s="95" t="s">
        <v>1609</v>
      </c>
      <c r="H2" s="95" t="s">
        <v>1610</v>
      </c>
      <c r="I2" s="95" t="s">
        <v>1611</v>
      </c>
      <c r="J2" s="95" t="s">
        <v>1612</v>
      </c>
      <c r="K2" s="130" t="s">
        <v>1613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 t="str">
        <f>IF(FN_MC!B199="","*",FN_MC!B199)</f>
        <v>*</v>
      </c>
      <c r="D293" s="120" t="str">
        <f>IF(FN_MC!D199="","*",FN_MC!D199)</f>
        <v>*</v>
      </c>
      <c r="E293" s="120" t="str">
        <f>IF(FN_MC!H199="","*",FN_MC!H199)</f>
        <v>*</v>
      </c>
      <c r="F293" s="136" t="str">
        <f>IF(FN_MC!M199="","*",FN_MC!M199)</f>
        <v>-</v>
      </c>
      <c r="G293" s="120" t="str">
        <f>IF(FN_MC!I199="","*",FN_MC!I199)</f>
        <v>*</v>
      </c>
      <c r="H293" s="120" t="str">
        <f>IF(FN_MC!AB199="","*",FN_MC!AB199)</f>
        <v>*</v>
      </c>
      <c r="I293" s="120" t="str">
        <f>IF(FN_MC!AC199="","*",FN_MC!AC199)</f>
        <v>*</v>
      </c>
      <c r="J293" s="121" t="str">
        <f>IF(FN_MC!AA199="","*",FN_MC!AA199)</f>
        <v>*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TGR/TIQ2</v>
      </c>
      <c r="F307" s="136" t="str">
        <f>IF(FN_MC!M213="","*",FN_MC!M213)</f>
        <v>TAL-TSF</v>
      </c>
      <c r="G307" s="120" t="str">
        <f>IF(FN_MC!I213="","*",FN_MC!I213)</f>
        <v>TRO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*</v>
      </c>
      <c r="E333" s="120" t="str">
        <f>IF(FN_MC!H230="","*",FN_MC!H230)</f>
        <v>*</v>
      </c>
      <c r="F333" s="136" t="str">
        <f>IF(FN_MC!M230="","*",FN_MC!M230)</f>
        <v>-</v>
      </c>
      <c r="G333" s="120" t="str">
        <f>IF(FN_MC!I230="","*",FN_MC!I230)</f>
        <v>*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*</v>
      </c>
      <c r="E335" s="120" t="str">
        <f>IF(FN_MC!H232="","*",FN_MC!H232)</f>
        <v>*</v>
      </c>
      <c r="F335" s="136" t="str">
        <f>IF(FN_MC!M232="","*",FN_MC!M232)</f>
        <v>-</v>
      </c>
      <c r="G335" s="120" t="str">
        <f>IF(FN_MC!I232="","*",FN_MC!I232)</f>
        <v>*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*</v>
      </c>
      <c r="E338" s="120" t="str">
        <f>IF(FN_MC!H235="","*",FN_MC!H235)</f>
        <v>*</v>
      </c>
      <c r="F338" s="136" t="str">
        <f>IF(FN_MC!M235="","*",FN_MC!M235)</f>
        <v>-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*</v>
      </c>
      <c r="E340" s="120" t="str">
        <f>IF(FN_MC!H237="","*",FN_MC!H237)</f>
        <v>*</v>
      </c>
      <c r="F340" s="136" t="str">
        <f>IF(FN_MC!M237="","*",FN_MC!M237)</f>
        <v>-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*</v>
      </c>
      <c r="E343" s="120" t="str">
        <f>IF(FN_MC!H240="","*",FN_MC!H240)</f>
        <v>*</v>
      </c>
      <c r="F343" s="136" t="str">
        <f>IF(FN_MC!M240="","*",FN_MC!M240)</f>
        <v>-</v>
      </c>
      <c r="G343" s="120" t="str">
        <f>IF(FN_MC!I240="","*",FN_MC!I240)</f>
        <v>*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*</v>
      </c>
      <c r="E347" s="120" t="str">
        <f>IF(FN_MC!H244="","*",FN_MC!H244)</f>
        <v>*</v>
      </c>
      <c r="F347" s="136" t="str">
        <f>IF(FN_MC!M244="","*",FN_MC!M244)</f>
        <v>-</v>
      </c>
      <c r="G347" s="120" t="str">
        <f>IF(FN_MC!I244="","*",FN_MC!I244)</f>
        <v>*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*</v>
      </c>
      <c r="E352" s="120" t="str">
        <f>IF(FN_MC!H249="","*",FN_MC!H249)</f>
        <v>*</v>
      </c>
      <c r="F352" s="136" t="str">
        <f>IF(FN_MC!M249="","*",FN_MC!M249)</f>
        <v>-</v>
      </c>
      <c r="G352" s="120" t="str">
        <f>IF(FN_MC!I249="","*",FN_MC!I249)</f>
        <v>*</v>
      </c>
      <c r="H352" s="120" t="str">
        <f>IF(FN_MC!AB249="","*",FN_MC!AB249)</f>
        <v>*</v>
      </c>
      <c r="I352" s="120" t="str">
        <f>IF(FN_MC!AC249="","*",FN_MC!AC249)</f>
        <v>*</v>
      </c>
      <c r="J352" s="121" t="str">
        <f>IF(FN_MC!AA249="","*",FN_MC!AA249)</f>
        <v>*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*</v>
      </c>
      <c r="E354" s="120" t="str">
        <f>IF(FN_MC!H251="","*",FN_MC!H251)</f>
        <v>*</v>
      </c>
      <c r="F354" s="136" t="str">
        <f>IF(FN_MC!M251="","*",FN_MC!M251)</f>
        <v>-</v>
      </c>
      <c r="G354" s="120" t="str">
        <f>IF(FN_MC!I251="","*",FN_MC!I251)</f>
        <v>*</v>
      </c>
      <c r="H354" s="120" t="str">
        <f>IF(FN_MC!AB251="","*",FN_MC!AB251)</f>
        <v>*</v>
      </c>
      <c r="I354" s="120" t="str">
        <f>IF(FN_MC!AC251="","*",FN_MC!AC251)</f>
        <v>*</v>
      </c>
      <c r="J354" s="121" t="str">
        <f>IF(FN_MC!AA251="","*",FN_MC!AA251)</f>
        <v>*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0" t="s">
        <v>1614</v>
      </c>
      <c r="D5" s="391"/>
      <c r="E5" s="391"/>
      <c r="F5" s="391"/>
      <c r="G5" s="391"/>
      <c r="H5" s="391"/>
      <c r="I5" s="391"/>
      <c r="J5" s="392"/>
      <c r="K5" s="393" t="s">
        <v>1615</v>
      </c>
      <c r="L5" s="394"/>
      <c r="M5" s="394"/>
      <c r="N5" s="394"/>
      <c r="O5" s="395" t="s">
        <v>1616</v>
      </c>
      <c r="P5" s="396"/>
      <c r="Q5" s="397"/>
    </row>
    <row r="6" spans="1:17" s="93" customFormat="1" ht="15.75" customHeight="1">
      <c r="A6" s="87" t="s">
        <v>1584</v>
      </c>
      <c r="B6" s="94" t="s">
        <v>1583</v>
      </c>
      <c r="C6" s="95" t="s">
        <v>1177</v>
      </c>
      <c r="D6" s="96" t="s">
        <v>1178</v>
      </c>
      <c r="E6" s="95" t="s">
        <v>1617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1618</v>
      </c>
      <c r="M6" s="138" t="s">
        <v>30</v>
      </c>
      <c r="N6" s="139" t="s">
        <v>1172</v>
      </c>
      <c r="O6" s="241" t="s">
        <v>1215</v>
      </c>
      <c r="P6" s="152"/>
      <c r="Q6" s="188" t="s">
        <v>1619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 t="str">
        <f>IF(FN_MC!B199="","*",FN_MC!B199)</f>
        <v>*</v>
      </c>
      <c r="B289" s="98" t="str">
        <f>IF(FN_MC!X199="","*",FN_MC!X199)</f>
        <v>*</v>
      </c>
      <c r="C289" s="99" t="str">
        <f>IF(FN_MC!S199="","*",FN_MC!S199)</f>
        <v>-</v>
      </c>
      <c r="D289" s="99" t="str">
        <f>IF(FN_MC!T199="","*",FN_MC!T199)</f>
        <v>-</v>
      </c>
      <c r="E289" s="99" t="str">
        <f>IF(FN_MC!D199="","*",FN_MC!D199)</f>
        <v>*</v>
      </c>
      <c r="F289" s="99" t="str">
        <f>IF(FN_MC!H199="","*",FN_MC!H199)</f>
        <v>*</v>
      </c>
      <c r="G289" s="99" t="str">
        <f>IF(FN_MC!M199="","*",FN_MC!M199)</f>
        <v>-</v>
      </c>
      <c r="H289" s="149" t="str">
        <f>IF(FN_MC!K199="","*",FN_MC!K199)</f>
        <v>*</v>
      </c>
      <c r="I289" s="131" t="str">
        <f>IF(FN_MC!O199="","*",FN_MC!O199)</f>
        <v>*</v>
      </c>
      <c r="J289" s="131" t="str">
        <f>IF(FN_MC!P199="","*",FN_MC!P199)</f>
        <v>*</v>
      </c>
      <c r="K289" s="140" t="str">
        <f>IF(FN_MC!AK199="","*",FN_MC!AK199)</f>
        <v>-</v>
      </c>
      <c r="L289" s="140" t="str">
        <f>IF(FN_MC!AM199="","*",FN_MC!AM199)</f>
        <v>-</v>
      </c>
      <c r="M289" s="140" t="str">
        <f>IF(FN_MC!AP199="","*",FN_MC!AP199)</f>
        <v>-</v>
      </c>
      <c r="N289" s="140" t="str">
        <f>IF(FN_MC!AM199="","*",FN_MC!AM199)</f>
        <v>-</v>
      </c>
      <c r="O289" s="169">
        <f>FN_MC!BH199</f>
        <v>0</v>
      </c>
      <c r="P289" s="90"/>
      <c r="Q289" s="144" t="str">
        <f>IF($A$2=1,IF(FN_MC!BJ199="","*",FN_MC!BJ199),IF(FN_MC!BK199="","*",FN_MC!BK199))</f>
        <v>*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0</v>
      </c>
      <c r="P297" s="90"/>
      <c r="Q297" s="144" t="str">
        <f>IF($A$2=1,IF(FN_MC!BJ207="","*",FN_MC!BJ207),IF(FN_MC!BK207="","*",FN_MC!BK207))</f>
        <v>*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TGR/TIQ2</v>
      </c>
      <c r="G303" s="99" t="str">
        <f>IF(FN_MC!M213="","*",FN_MC!M213)</f>
        <v>TAL-TSF</v>
      </c>
      <c r="H303" s="149">
        <f>IF(FN_MC!K213="","*",FN_MC!K213)</f>
        <v>718.3</v>
      </c>
      <c r="I303" s="131">
        <f>IF(FN_MC!O213="","*",FN_MC!O213)</f>
        <v>0.41666666666666669</v>
      </c>
      <c r="J303" s="131">
        <f>IF(FN_MC!P213="","*",FN_MC!P213)</f>
        <v>0.125</v>
      </c>
      <c r="K303" s="140" t="str">
        <f>IF(FN_MC!AK213="","*",FN_MC!AK213)</f>
        <v>TGR/TIQ2</v>
      </c>
      <c r="L303" s="140" t="str">
        <f>IF(FN_MC!AM213="","*",FN_MC!AM213)</f>
        <v>TAL-TSF</v>
      </c>
      <c r="M303" s="140">
        <f>IF(FN_MC!AP213="","*",FN_MC!AP213)</f>
        <v>718.3</v>
      </c>
      <c r="N303" s="140" t="str">
        <f>IF(FN_MC!AM213="","*",FN_MC!AM213)</f>
        <v>TAL-TSF</v>
      </c>
      <c r="O303" s="169">
        <f>FN_MC!BH213</f>
        <v>0</v>
      </c>
      <c r="P303" s="90"/>
      <c r="Q303" s="144" t="str">
        <f>IF($A$2=1,IF(FN_MC!BJ213="","*",FN_MC!BJ213),IF(FN_MC!BK213="","*",FN_MC!BK213))</f>
        <v>*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>*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1</v>
      </c>
      <c r="P307" s="90"/>
      <c r="Q307" s="144" t="str">
        <f>IF($A$2=1,IF(FN_MC!BJ217="","*",FN_MC!BJ217),IF(FN_MC!BK217="","*",FN_MC!BK217))</f>
        <v>*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*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0</v>
      </c>
      <c r="P314" s="90"/>
      <c r="Q314" s="144" t="str">
        <f>IF($A$2=1,IF(FN_MC!BJ221="","*",FN_MC!BJ221),IF(FN_MC!BK221="","*",FN_MC!BK221))</f>
        <v>*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1</v>
      </c>
      <c r="P321" s="90"/>
      <c r="Q321" s="144" t="str">
        <f>IF($A$2=1,IF(FN_MC!BJ224="","*",FN_MC!BJ224),IF(FN_MC!BK224="","*",FN_MC!BK224))</f>
        <v>*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0</v>
      </c>
      <c r="P324" s="90"/>
      <c r="Q324" s="144" t="str">
        <f>IF($A$2=1,IF(FN_MC!BJ225="","*",FN_MC!BJ225),IF(FN_MC!BK225="","*",FN_MC!BK225))</f>
        <v>*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-</v>
      </c>
      <c r="D329" s="99" t="str">
        <f>IF(FN_MC!T230="","*",FN_MC!T230)</f>
        <v>-</v>
      </c>
      <c r="E329" s="99" t="str">
        <f>IF(FN_MC!D230="","*",FN_MC!D230)</f>
        <v>*</v>
      </c>
      <c r="F329" s="99" t="str">
        <f>IF(FN_MC!H230="","*",FN_MC!H230)</f>
        <v>*</v>
      </c>
      <c r="G329" s="99" t="str">
        <f>IF(FN_MC!M230="","*",FN_MC!M230)</f>
        <v>-</v>
      </c>
      <c r="H329" s="149" t="str">
        <f>IF(FN_MC!K230="","*",FN_MC!K230)</f>
        <v>*</v>
      </c>
      <c r="I329" s="131" t="str">
        <f>IF(FN_MC!O230="","*",FN_MC!O230)</f>
        <v>*</v>
      </c>
      <c r="J329" s="131" t="str">
        <f>IF(FN_MC!P230="","*",FN_MC!P230)</f>
        <v>*</v>
      </c>
      <c r="K329" s="140" t="str">
        <f>IF(FN_MC!AK230="","*",FN_MC!AK230)</f>
        <v>-</v>
      </c>
      <c r="L329" s="140" t="str">
        <f>IF(FN_MC!AM230="","*",FN_MC!AM230)</f>
        <v>-</v>
      </c>
      <c r="M329" s="140" t="str">
        <f>IF(FN_MC!AP230="","*",FN_MC!AP230)</f>
        <v>-</v>
      </c>
      <c r="N329" s="140" t="str">
        <f>IF(FN_MC!AM230="","*",FN_MC!AM230)</f>
        <v>-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-</v>
      </c>
      <c r="D331" s="99" t="str">
        <f>IF(FN_MC!T232="","*",FN_MC!T232)</f>
        <v>-</v>
      </c>
      <c r="E331" s="99" t="str">
        <f>IF(FN_MC!D232="","*",FN_MC!D232)</f>
        <v>*</v>
      </c>
      <c r="F331" s="99" t="str">
        <f>IF(FN_MC!H232="","*",FN_MC!H232)</f>
        <v>*</v>
      </c>
      <c r="G331" s="99" t="str">
        <f>IF(FN_MC!M232="","*",FN_MC!M232)</f>
        <v>-</v>
      </c>
      <c r="H331" s="149" t="str">
        <f>IF(FN_MC!K232="","*",FN_MC!K232)</f>
        <v>*</v>
      </c>
      <c r="I331" s="131" t="str">
        <f>IF(FN_MC!O232="","*",FN_MC!O232)</f>
        <v>*</v>
      </c>
      <c r="J331" s="131" t="str">
        <f>IF(FN_MC!P232="","*",FN_MC!P232)</f>
        <v>*</v>
      </c>
      <c r="K331" s="140" t="str">
        <f>IF(FN_MC!AK232="","*",FN_MC!AK232)</f>
        <v>-</v>
      </c>
      <c r="L331" s="140" t="str">
        <f>IF(FN_MC!AM232="","*",FN_MC!AM232)</f>
        <v>-</v>
      </c>
      <c r="M331" s="140" t="str">
        <f>IF(FN_MC!AP232="","*",FN_MC!AP232)</f>
        <v>-</v>
      </c>
      <c r="N331" s="140" t="str">
        <f>IF(FN_MC!AM232="","*",FN_MC!AM232)</f>
        <v>-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-</v>
      </c>
      <c r="D334" s="99" t="str">
        <f>IF(FN_MC!T235="","*",FN_MC!T235)</f>
        <v>-</v>
      </c>
      <c r="E334" s="99" t="str">
        <f>IF(FN_MC!D235="","*",FN_MC!D235)</f>
        <v>*</v>
      </c>
      <c r="F334" s="99" t="str">
        <f>IF(FN_MC!H235="","*",FN_MC!H235)</f>
        <v>*</v>
      </c>
      <c r="G334" s="99" t="str">
        <f>IF(FN_MC!M235="","*",FN_MC!M235)</f>
        <v>-</v>
      </c>
      <c r="H334" s="149" t="str">
        <f>IF(FN_MC!K235="","*",FN_MC!K235)</f>
        <v>*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-</v>
      </c>
      <c r="L334" s="140" t="str">
        <f>IF(FN_MC!AM235="","*",FN_MC!AM235)</f>
        <v>-</v>
      </c>
      <c r="M334" s="140" t="str">
        <f>IF(FN_MC!AP235="","*",FN_MC!AP235)</f>
        <v>-</v>
      </c>
      <c r="N334" s="140" t="str">
        <f>IF(FN_MC!AM235="","*",FN_MC!AM235)</f>
        <v>-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-</v>
      </c>
      <c r="D336" s="99" t="str">
        <f>IF(FN_MC!T237="","*",FN_MC!T237)</f>
        <v>-</v>
      </c>
      <c r="E336" s="99" t="str">
        <f>IF(FN_MC!D237="","*",FN_MC!D237)</f>
        <v>*</v>
      </c>
      <c r="F336" s="99" t="str">
        <f>IF(FN_MC!H237="","*",FN_MC!H237)</f>
        <v>*</v>
      </c>
      <c r="G336" s="99" t="str">
        <f>IF(FN_MC!M237="","*",FN_MC!M237)</f>
        <v>-</v>
      </c>
      <c r="H336" s="149" t="str">
        <f>IF(FN_MC!K237="","*",FN_MC!K237)</f>
        <v>*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-</v>
      </c>
      <c r="L336" s="140" t="str">
        <f>IF(FN_MC!AM237="","*",FN_MC!AM237)</f>
        <v>-</v>
      </c>
      <c r="M336" s="140" t="str">
        <f>IF(FN_MC!AP237="","*",FN_MC!AP237)</f>
        <v>-</v>
      </c>
      <c r="N336" s="140" t="str">
        <f>IF(FN_MC!AM237="","*",FN_MC!AM237)</f>
        <v>-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-</v>
      </c>
      <c r="D339" s="99" t="str">
        <f>IF(FN_MC!T240="","*",FN_MC!T240)</f>
        <v>-</v>
      </c>
      <c r="E339" s="99" t="str">
        <f>IF(FN_MC!D240="","*",FN_MC!D240)</f>
        <v>*</v>
      </c>
      <c r="F339" s="99" t="str">
        <f>IF(FN_MC!H240="","*",FN_MC!H240)</f>
        <v>*</v>
      </c>
      <c r="G339" s="99" t="str">
        <f>IF(FN_MC!M240="","*",FN_MC!M240)</f>
        <v>-</v>
      </c>
      <c r="H339" s="149" t="str">
        <f>IF(FN_MC!K240="","*",FN_MC!K240)</f>
        <v>*</v>
      </c>
      <c r="I339" s="131" t="str">
        <f>IF(FN_MC!O240="","*",FN_MC!O240)</f>
        <v>*</v>
      </c>
      <c r="J339" s="131" t="str">
        <f>IF(FN_MC!P240="","*",FN_MC!P240)</f>
        <v>*</v>
      </c>
      <c r="K339" s="140" t="str">
        <f>IF(FN_MC!AK240="","*",FN_MC!AK240)</f>
        <v>-</v>
      </c>
      <c r="L339" s="140" t="str">
        <f>IF(FN_MC!AM240="","*",FN_MC!AM240)</f>
        <v>-</v>
      </c>
      <c r="M339" s="140" t="str">
        <f>IF(FN_MC!AP240="","*",FN_MC!AP240)</f>
        <v>-</v>
      </c>
      <c r="N339" s="140" t="str">
        <f>IF(FN_MC!AM240="","*",FN_MC!AM240)</f>
        <v>-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-</v>
      </c>
      <c r="D343" s="99" t="str">
        <f>IF(FN_MC!T244="","*",FN_MC!T244)</f>
        <v>-</v>
      </c>
      <c r="E343" s="99" t="str">
        <f>IF(FN_MC!D244="","*",FN_MC!D244)</f>
        <v>*</v>
      </c>
      <c r="F343" s="99" t="str">
        <f>IF(FN_MC!H244="","*",FN_MC!H244)</f>
        <v>*</v>
      </c>
      <c r="G343" s="99" t="str">
        <f>IF(FN_MC!M244="","*",FN_MC!M244)</f>
        <v>-</v>
      </c>
      <c r="H343" s="149" t="str">
        <f>IF(FN_MC!K244="","*",FN_MC!K244)</f>
        <v>*</v>
      </c>
      <c r="I343" s="131" t="str">
        <f>IF(FN_MC!O244="","*",FN_MC!O244)</f>
        <v>*</v>
      </c>
      <c r="J343" s="131" t="str">
        <f>IF(FN_MC!P244="","*",FN_MC!P244)</f>
        <v>*</v>
      </c>
      <c r="K343" s="140" t="str">
        <f>IF(FN_MC!AK244="","*",FN_MC!AK244)</f>
        <v>-</v>
      </c>
      <c r="L343" s="140" t="str">
        <f>IF(FN_MC!AM244="","*",FN_MC!AM244)</f>
        <v>-</v>
      </c>
      <c r="M343" s="140" t="str">
        <f>IF(FN_MC!AP244="","*",FN_MC!AP244)</f>
        <v>-</v>
      </c>
      <c r="N343" s="140" t="str">
        <f>IF(FN_MC!AM244="","*",FN_MC!AM244)</f>
        <v>-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*</v>
      </c>
      <c r="C348" s="99" t="str">
        <f>IF(FN_MC!S249="","*",FN_MC!S249)</f>
        <v>-</v>
      </c>
      <c r="D348" s="99" t="str">
        <f>IF(FN_MC!T249="","*",FN_MC!T249)</f>
        <v>-</v>
      </c>
      <c r="E348" s="99" t="str">
        <f>IF(FN_MC!D249="","*",FN_MC!D249)</f>
        <v>*</v>
      </c>
      <c r="F348" s="99" t="str">
        <f>IF(FN_MC!H249="","*",FN_MC!H249)</f>
        <v>*</v>
      </c>
      <c r="G348" s="99" t="str">
        <f>IF(FN_MC!M249="","*",FN_MC!M249)</f>
        <v>-</v>
      </c>
      <c r="H348" s="149" t="str">
        <f>IF(FN_MC!K249="","*",FN_MC!K249)</f>
        <v>*</v>
      </c>
      <c r="I348" s="131" t="str">
        <f>IF(FN_MC!O249="","*",FN_MC!O249)</f>
        <v>*</v>
      </c>
      <c r="J348" s="131" t="str">
        <f>IF(FN_MC!P249="","*",FN_MC!P249)</f>
        <v>*</v>
      </c>
      <c r="K348" s="140" t="str">
        <f>IF(FN_MC!AK249="","*",FN_MC!AK249)</f>
        <v>-</v>
      </c>
      <c r="L348" s="140" t="str">
        <f>IF(FN_MC!AM249="","*",FN_MC!AM249)</f>
        <v>-</v>
      </c>
      <c r="M348" s="140" t="str">
        <f>IF(FN_MC!AP249="","*",FN_MC!AP249)</f>
        <v>-</v>
      </c>
      <c r="N348" s="140" t="str">
        <f>IF(FN_MC!AM249="","*",FN_MC!AM249)</f>
        <v>-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*</v>
      </c>
      <c r="C350" s="99" t="str">
        <f>IF(FN_MC!S251="","*",FN_MC!S251)</f>
        <v>-</v>
      </c>
      <c r="D350" s="99" t="str">
        <f>IF(FN_MC!T251="","*",FN_MC!T251)</f>
        <v>-</v>
      </c>
      <c r="E350" s="99" t="str">
        <f>IF(FN_MC!D251="","*",FN_MC!D251)</f>
        <v>*</v>
      </c>
      <c r="F350" s="99" t="str">
        <f>IF(FN_MC!H251="","*",FN_MC!H251)</f>
        <v>*</v>
      </c>
      <c r="G350" s="99" t="str">
        <f>IF(FN_MC!M251="","*",FN_MC!M251)</f>
        <v>-</v>
      </c>
      <c r="H350" s="149" t="str">
        <f>IF(FN_MC!K251="","*",FN_MC!K251)</f>
        <v>*</v>
      </c>
      <c r="I350" s="131" t="str">
        <f>IF(FN_MC!O251="","*",FN_MC!O251)</f>
        <v>*</v>
      </c>
      <c r="J350" s="131" t="str">
        <f>IF(FN_MC!P251="","*",FN_MC!P251)</f>
        <v>*</v>
      </c>
      <c r="K350" s="140" t="str">
        <f>IF(FN_MC!AK251="","*",FN_MC!AK251)</f>
        <v>-</v>
      </c>
      <c r="L350" s="140" t="str">
        <f>IF(FN_MC!AM251="","*",FN_MC!AM251)</f>
        <v>-</v>
      </c>
      <c r="M350" s="140" t="str">
        <f>IF(FN_MC!AP251="","*",FN_MC!AP251)</f>
        <v>-</v>
      </c>
      <c r="N350" s="140" t="str">
        <f>IF(FN_MC!AM251="","*",FN_MC!AM251)</f>
        <v>-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2026-01-15T12:48:19Z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