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02" documentId="120_S{118792C3-22EF-5104-A093-F22BFE3913F3}" xr6:coauthVersionLast="47" xr6:coauthVersionMax="47" xr10:uidLastSave="{126EBE1F-7E6F-436F-B81B-D9A4058FD6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0" i="15" l="1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<sst xmlns="http://schemas.openxmlformats.org/spreadsheetml/2006/main" count="8119" uniqueCount="1712">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</sst>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W374" activePane="bottomRight" state="frozen"/>
      <selection pane="bottomRight" activeCell="Y385" sqref="Y38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1661</v>
      </c>
      <c r="BK369" s="16" t="s">
        <v>1661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1662</v>
      </c>
      <c r="BK370" s="16" t="s">
        <v>1662</v>
      </c>
      <c r="BL370" s="15"/>
      <c r="BM370" s="130"/>
      <c r="BN370" s="130"/>
      <c r="BO370" s="130"/>
      <c r="BP370" s="16"/>
      <c r="BQ370" s="11" t="str">
        <f t="shared" si="20"/>
        <v>Produção</v>
      </c>
      <c r="BR370" s="18">
        <f>IF(OR(B370="",F370=""),"*",AY370/P370)</f>
        <v>1.3333333333333339</v>
      </c>
      <c r="BS370" s="18">
        <f>IF(OR(B370="",F370=""),"*",BA370/Q370)</f>
        <v>0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 t="s">
        <v>455</v>
      </c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</v>
      </c>
      <c r="B376" s="102"/>
      <c r="C376" s="134" t="str">
        <f>IF(BS_CONTROLE[[#This Row],[DATA]]="","",WEEKNUM(BS_CONTROLE[[#This Row],[DATA]]))</f>
        <v/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4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0" operator="equal">
      <formula>"NÃO"</formula>
    </cfRule>
    <cfRule type="cellIs" dxfId="189" priority="12251" operator="equal">
      <formula>"SIM"</formula>
    </cfRule>
  </conditionalFormatting>
  <conditionalFormatting sqref="AZ6:AZ1082">
    <cfRule type="expression" dxfId="188" priority="54706">
      <formula>#REF!=1</formula>
    </cfRule>
  </conditionalFormatting>
  <conditionalFormatting sqref="BE6:BE1082 AY6:AY1082 U6:U1082">
    <cfRule type="cellIs" dxfId="187" priority="54690" operator="equal">
      <formula>"ERRO"</formula>
    </cfRule>
  </conditionalFormatting>
  <conditionalFormatting sqref="BQ6:BQ1082">
    <cfRule type="cellIs" dxfId="186" priority="54685" operator="equal">
      <formula>"Produção e Intervalo"</formula>
    </cfRule>
    <cfRule type="cellIs" dxfId="185" priority="54686" operator="equal">
      <formula>"Aderente"</formula>
    </cfRule>
    <cfRule type="cellIs" dxfId="184" priority="54687" operator="equal">
      <formula>"Intervalo"</formula>
    </cfRule>
    <cfRule type="cellIs" dxfId="183" priority="54688" operator="equal">
      <formula>"Produção"</formula>
    </cfRule>
    <cfRule type="cellIs" dxfId="182" priority="54689" operator="equal">
      <formula>"ERRO"</formula>
    </cfRule>
  </conditionalFormatting>
  <conditionalFormatting sqref="BR6:BS1082">
    <cfRule type="cellIs" dxfId="181" priority="54667" operator="equal">
      <formula>"*"</formula>
    </cfRule>
    <cfRule type="cellIs" dxfId="180" priority="54668" operator="greaterThanOrEqual">
      <formula>1</formula>
    </cfRule>
    <cfRule type="cellIs" dxfId="179" priority="54669" operator="lessThan">
      <formula>1</formula>
    </cfRule>
  </conditionalFormatting>
  <conditionalFormatting sqref="BK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7" operator="equal">
      <formula>"OPORTUNIDADE"</formula>
    </cfRule>
  </conditionalFormatting>
  <conditionalFormatting sqref="Y28:Z29">
    <cfRule type="cellIs" dxfId="177" priority="565" operator="equal">
      <formula>"NÃO"</formula>
    </cfRule>
    <cfRule type="cellIs" dxfId="176" priority="566" operator="equal">
      <formula>"SIM"</formula>
    </cfRule>
  </conditionalFormatting>
  <conditionalFormatting sqref="BK1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3" operator="equal">
      <formula>"OPORTUNIDADE"</formula>
    </cfRule>
  </conditionalFormatting>
  <conditionalFormatting sqref="Z39">
    <cfRule type="cellIs" dxfId="174" priority="541" operator="equal">
      <formula>"NÃO"</formula>
    </cfRule>
    <cfRule type="cellIs" dxfId="173" priority="542" operator="equal">
      <formula>"SIM"</formula>
    </cfRule>
  </conditionalFormatting>
  <conditionalFormatting sqref="Y42:Y43">
    <cfRule type="cellIs" dxfId="172" priority="540" operator="equal">
      <formula>"OPORTUNIDADE"</formula>
    </cfRule>
  </conditionalFormatting>
  <conditionalFormatting sqref="Y42:Y43">
    <cfRule type="cellIs" dxfId="171" priority="538" operator="equal">
      <formula>"NÃO"</formula>
    </cfRule>
    <cfRule type="cellIs" dxfId="170" priority="539" operator="equal">
      <formula>"SIM"</formula>
    </cfRule>
  </conditionalFormatting>
  <conditionalFormatting sqref="BK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1" operator="equal">
      <formula>"OPORTUNIDADE"</formula>
    </cfRule>
  </conditionalFormatting>
  <conditionalFormatting sqref="Y46:Z46 Z47:Z48 Y47:Y50">
    <cfRule type="cellIs" dxfId="168" priority="509" operator="equal">
      <formula>"NÃO"</formula>
    </cfRule>
    <cfRule type="cellIs" dxfId="167" priority="510" operator="equal">
      <formula>"SIM"</formula>
    </cfRule>
  </conditionalFormatting>
  <conditionalFormatting sqref="BK3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3" operator="equal">
      <formula>"OPORTUNIDADE"</formula>
    </cfRule>
  </conditionalFormatting>
  <conditionalFormatting sqref="Z57">
    <cfRule type="cellIs" dxfId="165" priority="481" operator="equal">
      <formula>"NÃO"</formula>
    </cfRule>
    <cfRule type="cellIs" dxfId="164" priority="482" operator="equal">
      <formula>"SIM"</formula>
    </cfRule>
  </conditionalFormatting>
  <conditionalFormatting sqref="BK3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0" operator="equal">
      <formula>"OPORTUNIDADE"</formula>
    </cfRule>
  </conditionalFormatting>
  <conditionalFormatting sqref="Y52:Y61">
    <cfRule type="cellIs" dxfId="162" priority="468" operator="equal">
      <formula>"NÃO"</formula>
    </cfRule>
    <cfRule type="cellIs" dxfId="161" priority="469" operator="equal">
      <formula>"SIM"</formula>
    </cfRule>
  </conditionalFormatting>
  <conditionalFormatting sqref="BK5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4" operator="equal">
      <formula>"OPORTUNIDADE"</formula>
    </cfRule>
  </conditionalFormatting>
  <conditionalFormatting sqref="Z73">
    <cfRule type="cellIs" dxfId="159" priority="432" operator="equal">
      <formula>"NÃO"</formula>
    </cfRule>
    <cfRule type="cellIs" dxfId="158" priority="433" operator="equal">
      <formula>"SIM"</formula>
    </cfRule>
  </conditionalFormatting>
  <conditionalFormatting sqref="Y75">
    <cfRule type="cellIs" dxfId="157" priority="428" operator="equal">
      <formula>"OPORTUNIDADE"</formula>
    </cfRule>
  </conditionalFormatting>
  <conditionalFormatting sqref="Y75">
    <cfRule type="cellIs" dxfId="156" priority="426" operator="equal">
      <formula>"NÃO"</formula>
    </cfRule>
    <cfRule type="cellIs" dxfId="155" priority="427" operator="equal">
      <formula>"SIM"</formula>
    </cfRule>
  </conditionalFormatting>
  <conditionalFormatting sqref="BK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1" operator="equal">
      <formula>"OPORTUNIDADE"</formula>
    </cfRule>
  </conditionalFormatting>
  <conditionalFormatting sqref="Y76:Y77">
    <cfRule type="cellIs" dxfId="153" priority="419" operator="equal">
      <formula>"NÃO"</formula>
    </cfRule>
    <cfRule type="cellIs" dxfId="152" priority="420" operator="equal">
      <formula>"SIM"</formula>
    </cfRule>
  </conditionalFormatting>
  <conditionalFormatting sqref="BP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5 BK377:BK1082">
    <cfRule type="iconSet" priority="65421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3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2">
      <iconSet showValue="0">
        <cfvo type="percent" val="0"/>
        <cfvo type="num" val="1"/>
        <cfvo type="num" val="1" gte="0"/>
      </iconSet>
    </cfRule>
    <cfRule type="iconSet" priority="65503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1663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1664</v>
      </c>
      <c r="C4" s="159" t="s">
        <v>1665</v>
      </c>
      <c r="D4" s="159" t="s">
        <v>1666</v>
      </c>
      <c r="E4" s="159" t="s">
        <v>1667</v>
      </c>
      <c r="F4" s="159" t="s">
        <v>4</v>
      </c>
      <c r="G4" s="159" t="s">
        <v>1668</v>
      </c>
    </row>
    <row r="5" spans="2:7">
      <c r="B5" s="160" t="s">
        <v>1669</v>
      </c>
      <c r="C5" s="160">
        <v>257068</v>
      </c>
      <c r="D5" s="160" t="s">
        <v>1670</v>
      </c>
      <c r="E5" s="160" t="s">
        <v>1671</v>
      </c>
      <c r="F5" s="160" t="s">
        <v>1671</v>
      </c>
      <c r="G5" s="161">
        <v>46296</v>
      </c>
    </row>
    <row r="6" spans="2:7">
      <c r="B6" s="160" t="s">
        <v>1672</v>
      </c>
      <c r="C6" s="160" t="s">
        <v>624</v>
      </c>
      <c r="D6" s="160" t="s">
        <v>624</v>
      </c>
      <c r="E6" s="160" t="s">
        <v>624</v>
      </c>
      <c r="F6" s="160" t="s">
        <v>1673</v>
      </c>
      <c r="G6" s="161" t="s">
        <v>624</v>
      </c>
    </row>
    <row r="7" spans="2:7">
      <c r="B7" s="160" t="s">
        <v>1674</v>
      </c>
      <c r="C7" s="160">
        <v>257472</v>
      </c>
      <c r="D7" s="160" t="s">
        <v>1675</v>
      </c>
      <c r="E7" s="160" t="s">
        <v>1676</v>
      </c>
      <c r="F7" s="160" t="s">
        <v>1676</v>
      </c>
      <c r="G7" s="161">
        <v>45992</v>
      </c>
    </row>
    <row r="8" spans="2:7">
      <c r="B8" s="160" t="s">
        <v>1677</v>
      </c>
      <c r="C8" s="160">
        <v>260307</v>
      </c>
      <c r="D8" s="160" t="s">
        <v>1678</v>
      </c>
      <c r="E8" s="160" t="s">
        <v>1679</v>
      </c>
      <c r="F8" s="160" t="s">
        <v>1676</v>
      </c>
      <c r="G8" s="161">
        <v>46082</v>
      </c>
    </row>
    <row r="9" spans="2:7">
      <c r="B9" s="160" t="s">
        <v>1680</v>
      </c>
      <c r="C9" s="160">
        <v>333033</v>
      </c>
      <c r="D9" s="160" t="s">
        <v>1681</v>
      </c>
      <c r="E9" s="160" t="s">
        <v>1673</v>
      </c>
      <c r="F9" s="160" t="s">
        <v>1682</v>
      </c>
      <c r="G9" s="160" t="s">
        <v>624</v>
      </c>
    </row>
    <row r="10" spans="2:7">
      <c r="B10" s="160" t="s">
        <v>1683</v>
      </c>
      <c r="C10" s="160">
        <v>263576</v>
      </c>
      <c r="D10" s="160" t="s">
        <v>1684</v>
      </c>
      <c r="E10" s="160" t="s">
        <v>1673</v>
      </c>
      <c r="F10" s="160" t="s">
        <v>1673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1685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1686</v>
      </c>
      <c r="E3" s="193" t="s">
        <v>1687</v>
      </c>
      <c r="F3" s="193" t="s">
        <v>1688</v>
      </c>
      <c r="G3" s="193" t="s">
        <v>1689</v>
      </c>
      <c r="H3" s="193" t="s">
        <v>1690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1691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O360" workbookViewId="0">
      <selection activeCell="B370" sqref="B370:T38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1692</v>
      </c>
      <c r="V1" s="277"/>
      <c r="W1" s="277"/>
    </row>
    <row r="2" spans="1:23" ht="15" customHeight="1">
      <c r="A2" s="87" t="s">
        <v>1693</v>
      </c>
      <c r="B2" s="87" t="s">
        <v>1694</v>
      </c>
      <c r="C2" s="87" t="s">
        <v>442</v>
      </c>
      <c r="D2" s="88" t="s">
        <v>1012</v>
      </c>
      <c r="E2" s="88" t="s">
        <v>4</v>
      </c>
      <c r="F2" s="88" t="s">
        <v>1695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1696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>
        <f ca="1">_xlfn.XLOOKUP(G348&amp;$U$2,BS_CONTROLE[CHAVE],BS_CONTROLE[Quantidade_11],"-")</f>
        <v>1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>
        <f ca="1">_xlfn.XLOOKUP(G350&amp;$U$2,BS_CONTROLE[CHAVE],BS_CONTROLE[Quantidade_11],"-")</f>
        <v>0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>
        <f ca="1">_xlfn.XLOOKUP(G351&amp;$U$2,BS_CONTROLE[CHAVE],BS_CONTROLE[Quantidade_11],"-")</f>
        <v>1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500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380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500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 t="str">
        <f>IF(SP_NORTE!B376="","*",SP_NORTE!B376)</f>
        <v>*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780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380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500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*</v>
      </c>
      <c r="C382" s="146" t="str">
        <f>IF(SP_NORTE!Z386="","*",SP_NORTE!Z386)</f>
        <v>*</v>
      </c>
      <c r="D382" s="138" t="str">
        <f>IF(SP_NORTE!S386="","*",SP_NORTE!S386)</f>
        <v>-</v>
      </c>
      <c r="E382" s="138" t="str">
        <f>IF(SP_NORTE!T386="","*",SP_NORTE!T386)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IF(SP_NORTE!F386="","*",SP_NORTE!F386)</f>
        <v>*</v>
      </c>
      <c r="I382" s="145" t="str">
        <f>IF(SP_NORTE!H386="","*",SP_NORTE!H386)</f>
        <v>*</v>
      </c>
      <c r="J382" s="145" t="str">
        <f>IF(SP_NORTE!I386="","*",SP_NORTE!I386)</f>
        <v>*</v>
      </c>
      <c r="K382" s="138" t="str">
        <f>IF(SP_NORTE!M386="","*",SP_NORTE!M386)</f>
        <v>-</v>
      </c>
      <c r="L382" s="138" t="str">
        <f>IF(SP_NORTE!N386="","*",SP_NORTE!N386)</f>
        <v>-</v>
      </c>
      <c r="M382" s="139" t="str">
        <f>IF(SP_NORTE!J386="","*",SP_NORTE!J386)</f>
        <v>*</v>
      </c>
      <c r="N382" s="144" t="str">
        <f>IF(SP_NORTE!K386="","*",SP_NORTE!K386)</f>
        <v>*</v>
      </c>
      <c r="O382" s="144" t="str">
        <f>IF(SP_NORTE!L386="","*",SP_NORTE!L386)</f>
        <v>*</v>
      </c>
      <c r="P382" s="143" t="str">
        <f>IF(SP_NORTE!O386="","*",SP_NORTE!O386)</f>
        <v>*</v>
      </c>
      <c r="Q382" s="143" t="str">
        <f>IF(SP_NORTE!P386="","*",SP_NORTE!P386)</f>
        <v>*</v>
      </c>
      <c r="R382" s="145" t="str">
        <f>IF(SP_NORTE!Q386="","*",CONCATENATE(SP_NORTE!Q386," ",SP_NORTE!R386))</f>
        <v>*</v>
      </c>
      <c r="S382" s="145" t="str">
        <f>IF(SP_NORTE!V386="","*",SP_NORTE!V386)</f>
        <v>*</v>
      </c>
      <c r="T382" s="145" t="str">
        <f>IF(SP_NORTE!W386="","*",SP_NORTE!W386)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1697</v>
      </c>
      <c r="C2" s="121" t="s">
        <v>997</v>
      </c>
      <c r="D2" s="76" t="s">
        <v>999</v>
      </c>
      <c r="E2" s="76" t="s">
        <v>1698</v>
      </c>
      <c r="F2" s="99" t="s">
        <v>1699</v>
      </c>
      <c r="G2" s="76" t="s">
        <v>1700</v>
      </c>
      <c r="H2" s="76" t="s">
        <v>1701</v>
      </c>
      <c r="I2" s="76" t="s">
        <v>1702</v>
      </c>
      <c r="J2" s="76" t="s">
        <v>1703</v>
      </c>
      <c r="K2" s="78" t="s">
        <v>1704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1705</v>
      </c>
      <c r="D5" s="279"/>
      <c r="E5" s="279"/>
      <c r="F5" s="279"/>
      <c r="G5" s="279"/>
      <c r="H5" s="279"/>
      <c r="I5" s="279"/>
      <c r="J5" s="280"/>
      <c r="K5" s="281" t="s">
        <v>1706</v>
      </c>
      <c r="L5" s="282"/>
      <c r="M5" s="282"/>
      <c r="N5" s="282"/>
      <c r="O5" s="283" t="s">
        <v>1707</v>
      </c>
      <c r="P5" s="284"/>
    </row>
    <row r="6" spans="1:16" s="74" customFormat="1" ht="15" customHeight="1">
      <c r="A6" s="66" t="s">
        <v>1695</v>
      </c>
      <c r="B6" s="75" t="s">
        <v>1694</v>
      </c>
      <c r="C6" s="76" t="s">
        <v>1012</v>
      </c>
      <c r="D6" s="77" t="s">
        <v>1013</v>
      </c>
      <c r="E6" s="76" t="s">
        <v>1708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1709</v>
      </c>
      <c r="M6" s="80" t="s">
        <v>642</v>
      </c>
      <c r="N6" s="81" t="s">
        <v>1007</v>
      </c>
      <c r="O6" s="156" t="s">
        <v>1050</v>
      </c>
      <c r="P6" s="132" t="s">
        <v>1710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2026-02-25T19:46:19Z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