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297" documentId="120_S{118792C3-22EF-5104-A093-F22BFE3913F3}" xr6:coauthVersionLast="47" xr6:coauthVersionMax="47" xr10:uidLastSave="{52EEF531-7E6C-4BDC-A7D3-9D80D4E1FEB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<sst xmlns="http://schemas.openxmlformats.org/spreadsheetml/2006/main" count="4754" uniqueCount="1289">
  <si>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</si>
  <si>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</si>
  <si>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</si>
  <si>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</si>
  <si>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</si>
  <si>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</si>
  <si>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</si>
  <si>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</si>
  <si>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</si>
  <si>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</si>
  <si>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</si>
  <si>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</si>
  <si>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</si>
  <si>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</si>
  <si>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</si>
  <si>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</si>
  <si>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</si>
  <si>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</si>
  <si>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</si>
  <si>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</si>
  <si>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</si>
  <si>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</si>
  <si>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</si>
  <si>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</si>
  <si>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</si>
  <si>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</si>
  <si>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</si>
  <si>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</si>
  <si>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</si>
  <si>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</si>
  <si>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</si>
  <si>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</si>
  <si>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</si>
  <si>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</si>
  <si>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</si>
  <si>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</si>
  <si>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</si>
  <si>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</si>
  <si>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</si>
  <si>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</si>
  <si>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</si>
  <si>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</si>
  <si>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</si>
  <si>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</si>
  <si>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</si>
  <si>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</si>
  <si>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</si>
  <si>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</si>
  <si>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</si>
  <si>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</si>
  <si>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</si>
  <si>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</si>
  <si>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</si>
  <si>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</si>
  <si>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</si>
  <si>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</si>
  <si>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</si>
  <si>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</si>
  <si>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</si>
  <si>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</si>
  <si>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</si>
  <si>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</si>
  <si>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</si>
  <si>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</si>
  <si>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</si>
  <si>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</si>
  <si>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</si>
  <si>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</si>
  <si>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</si>
  <si>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</si>
  <si>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</si>
  <si>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</si>
  <si>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</si>
  <si>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</si>
  <si>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</si>
  <si>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</si>
  <si>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</si>
  <si>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</si>
  <si>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</si>
  <si>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</si>
  <si>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</si>
  <si>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</si>
  <si>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</si>
  <si>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</si>
  <si>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</si>
  <si>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</si>
  <si>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</si>
  <si>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</si>
  <si>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</si>
  <si>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</si>
  <si>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</si>
  <si>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</si>
  <si>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</si>
  <si>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</si>
  <si>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</si>
  <si>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</si>
  <si>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</si>
  <si>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</si>
  <si>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</si>
  <si>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</si>
  <si>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</si>
  <si>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</si>
  <si>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</si>
  <si>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</si>
  <si>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</si>
  <si>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</si>
  <si>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</si>
  <si>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</si>
  <si>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</si>
  <si>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</si>
  <si>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</si>
  <si>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</si>
  <si>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</si>
  <si>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</si>
  <si>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</si>
  <si>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</si>
  <si>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</si>
  <si>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</si>
  <si>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</si>
  <si>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</si>
  <si>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</si>
  <si>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</si>
  <si>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</si>
  <si>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</si>
  <si>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</si>
  <si>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</si>
  <si>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</si>
  <si>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</si>
  <si>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</si>
  <si>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</si>
  <si>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</si>
  <si>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</si>
  <si>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</si>
  <si>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</si>
  <si>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</si>
  <si>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</si>
  <si>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</si>
  <si>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</si>
  <si>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</si>
  <si>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</si>
  <si>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</si>
  <si>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</si>
  <si>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</si>
  <si>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</si>
  <si>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</si>
  <si>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</si>
  <si>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</si>
  <si>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</si>
  <si>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</si>
  <si>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</si>
  <si>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</si>
  <si>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</si>
  <si>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</si>
  <si>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</si>
  <si>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</si>
  <si>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</si>
  <si>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</si>
  <si>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</si>
  <si>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</si>
  <si>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</si>
  <si>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</si>
  <si>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</si>
  <si>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</si>
  <si>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</si>
  <si>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</si>
  <si>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</si>
  <si>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</si>
  <si>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</si>
  <si>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</si>
  <si>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</si>
  <si>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</si>
  <si>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</si>
  <si>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</si>
  <si>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</si>
  <si>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</si>
  <si>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</si>
  <si>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</si>
  <si>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</si>
  <si>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</si>
  <si>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</si>
  <si>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</si>
  <si>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</si>
  <si>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</si>
  <si>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</si>
  <si>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</si>
  <si>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</si>
  <si>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</si>
  <si>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</si>
  <si>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</si>
  <si>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</si>
  <si>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</si>
  <si>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</si>
  <si>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</si>
  <si>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</si>
  <si>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</si>
  <si>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</si>
  <si>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</si>
  <si>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</si>
  <si>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</si>
  <si>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</si>
  <si>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</si>
  <si>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</si>
  <si>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</si>
  <si>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</si>
  <si>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</si>
  <si>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</si>
  <si>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</si>
  <si>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</si>
  <si>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</si>
  <si>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</si>
  <si>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</si>
  <si>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</si>
  <si>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</si>
  <si>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</si>
  <si>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</si>
  <si>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</si>
  <si>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</si>
  <si>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</si>
  <si>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</si>
  <si>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</si>
  <si>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</si>
  <si>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</si>
  <si>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</si>
  <si>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</si>
  <si>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</si>
  <si>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</si>
  <si>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</si>
  <si>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</si>
  <si>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</si>
  <si>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</si>
  <si>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</si>
  <si>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</si>
  <si>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</si>
  <si>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</si>
  <si>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</si>
  <si>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</si>
  <si>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</si>
  <si>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</si>
  <si>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</si>
  <si>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</si>
  <si>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</si>
  <si>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</si>
  <si>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</si>
  <si>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</si>
  <si>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</si>
  <si>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</si>
  <si>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</si>
  <si>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</si>
  <si>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</si>
  <si>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</si>
  <si>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</si>
  <si>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</si>
  <si>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</si>
  <si>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</si>
  <si>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</si>
  <si>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</si>
  <si>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</si>
  <si>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</si>
  <si>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</si>
  <si>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</si>
  <si>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</si>
  <si>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</si>
  <si>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</si>
  <si>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</si>
  <si>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</si>
  <si>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</si>
  <si>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</si>
  <si>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</si>
  <si>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</si>
  <si>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</si>
  <si>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</si>
  <si>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</si>
  <si>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</si>
  <si>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</si>
  <si>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</si>
  <si>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</si>
  <si>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</si>
  <si>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</si>
  <si>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</si>
  <si>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</si>
  <si>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</si>
  <si>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</si>
  <si>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</si>
  <si>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</si>
  <si>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</si>
  <si>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</si>
  <si>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</si>
  <si>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</si>
  <si>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</si>
  <si>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</si>
  <si>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</si>
  <si>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</si>
  <si>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</si>
  <si>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</si>
  <si>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</si>
  <si>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</si>
  <si>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</si>
  <si>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</si>
  <si>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</si>
  <si>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</si>
  <si>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</si>
  <si>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</si>
  <si>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</si>
  <si>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</si>
  <si>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</si>
  <si>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</si>
  <si>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</si>
  <si>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</si>
  <si>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</si>
  <si>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</si>
  <si>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</si>
  <si>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</si>
  <si>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</si>
  <si>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</si>
  <si>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</si>
  <si>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</si>
  <si>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</si>
  <si>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</si>
  <si>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</si>
  <si>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</si>
  <si>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</si>
  <si>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</si>
  <si>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</si>
  <si>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</si>
  <si>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</si>
  <si>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</si>
  <si>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</si>
  <si>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</si>
  <si>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</si>
  <si>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</si>
  <si>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</si>
  <si>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</si>
  <si>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</si>
  <si>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</si>
  <si>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</si>
  <si>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</si>
  <si>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</si>
  <si>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</si>
  <si>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</si>
  <si>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</si>
  <si>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</si>
  <si>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</si>
  <si>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</si>
  <si>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</si>
  <si>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</si>
  <si>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</si>
  <si>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</si>
  <si>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</si>
  <si>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</si>
  <si>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</si>
  <si>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</si>
  <si>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</si>
  <si>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</si>
  <si>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</si>
  <si>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</si>
  <si>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</si>
  <si>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</si>
  <si>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</si>
  <si>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</si>
  <si>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</si>
  <si>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</si>
  <si>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</si>
  <si>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</si>
  <si>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</si>
  <si>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</si>
  <si>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</si>
  <si>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</si>
  <si>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</si>
  <si>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</si>
  <si>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</si>
  <si>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</si>
  <si>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</si>
  <si>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</si>
  <si>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</si>
  <si>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</si>
  <si>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</si>
  <si>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</si>
  <si>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</si>
  <si>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</si>
  <si>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</si>
  <si>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</si>
  <si>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</si>
  <si>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</si>
  <si>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</si>
  <si>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</si>
  <si>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</si>
  <si>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</si>
  <si>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</si>
  <si>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</si>
  <si>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</si>
  <si>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</si>
  <si>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</si>
  <si>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</si>
  <si>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</si>
  <si>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</si>
  <si>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</si>
  <si>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</si>
  <si>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</si>
  <si>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</si>
  <si>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</si>
  <si>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</si>
  <si>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</si>
  <si>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</si>
  <si>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</si>
  <si>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</si>
  <si>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</si>
  <si>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</si>
  <si>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</si>
  <si>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</si>
  <si>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</si>
  <si>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</si>
  <si>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</si>
  <si>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</si>
  <si>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</si>
  <si>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</si>
  <si>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</si>
  <si>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</si>
  <si>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</si>
  <si>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</si>
  <si>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</si>
  <si>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</si>
  <si>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</si>
  <si>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</si>
  <si>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</si>
  <si>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</si>
  <si>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</si>
  <si>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</si>
  <si>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</si>
  <si>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</si>
  <si>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</si>
  <si>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</si>
  <si>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</si>
  <si>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</si>
  <si>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</si>
  <si>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</si>
  <si>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</si>
  <si>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</si>
  <si>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</si>
  <si>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</si>
  <si>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</si>
  <si>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</si>
  <si>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</si>
  <si>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</si>
  <si>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</si>
  <si>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</si>
  <si>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</si>
  <si>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</si>
  <si>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</si>
  <si>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</si>
  <si>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</si>
  <si>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</si>
  <si>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</si>
  <si>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</si>
  <si>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</si>
  <si>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</si>
  <si>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</si>
  <si>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</si>
  <si>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</si>
  <si>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</si>
  <si>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</si>
  <si>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</si>
  <si>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</si>
  <si>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</si>
  <si>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</si>
  <si>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</si>
  <si>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</si>
  <si>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</si>
  <si>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</si>
  <si>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</si>
  <si>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</si>
  <si>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</si>
  <si>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</si>
  <si>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</si>
  <si>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</si>
  <si>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</si>
  <si>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</si>
  <si>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</si>
  <si>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</si>
  <si>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</si>
  <si>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</si>
  <si>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</si>
  <si>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</si>
  <si>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</si>
  <si>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</si>
  <si>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</si>
  <si>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</si>
  <si>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</si>
  <si>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</si>
  <si>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</si>
  <si>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</si>
  <si>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</si>
  <si>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</si>
  <si>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</si>
  <si>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</si>
  <si>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</si>
  <si>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</si>
  <si>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</si>
  <si>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</si>
  <si>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</si>
  <si>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</si>
  <si>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</si>
  <si>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</si>
  <si>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</si>
  <si>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</si>
  <si>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</si>
  <si>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</si>
  <si>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</si>
  <si>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</si>
  <si>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</si>
  <si>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</si>
  <si>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</si>
  <si>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</si>
  <si>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</si>
  <si>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</si>
  <si>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</si>
  <si>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</si>
  <si>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</si>
  <si>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</si>
  <si>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</si>
  <si>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</si>
  <si>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</si>
  <si>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</si>
  <si>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</si>
  <si>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</si>
  <si>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</si>
  <si>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</si>
  <si>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</si>
  <si>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</si>
  <si>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</si>
  <si>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</si>
  <si>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</si>
  <si>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</si>
  <si>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</si>
  <si>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</si>
  <si>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</si>
  <si>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</si>
  <si>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</si>
  <si>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</si>
  <si>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</si>
  <si>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</si>
  <si>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</si>
  <si>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</si>
  <si>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</si>
  <si>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</si>
  <si>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</si>
  <si>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</si>
  <si>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</si>
  <si>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</si>
  <si>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</si>
  <si>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</si>
  <si>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</si>
  <si>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</si>
  <si>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</si>
  <si>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</si>
  <si>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</si>
  <si>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</si>
  <si>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</si>
  <si>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</si>
  <si>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</si>
  <si>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</si>
  <si>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</si>
  <si>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</si>
  <si>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</si>
  <si>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</si>
  <si>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</si>
  <si>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</si>
  <si>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</si>
  <si>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</si>
  <si>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</si>
  <si>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</si>
  <si>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</si>
  <si>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</si>
  <si>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</si>
  <si>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</si>
  <si>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</si>
  <si>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</si>
  <si>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</si>
  <si>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</si>
  <si>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</si>
  <si>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</si>
  <si>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</si>
  <si>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</si>
  <si>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</si>
  <si>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</si>
  <si>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</si>
  <si>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</si>
  <si>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</si>
  <si>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</si>
  <si>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</si>
  <si>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</si>
  <si>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</si>
  <si>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</si>
  <si>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</si>
  <si>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</si>
  <si>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</si>
  <si>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</si>
  <si>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</si>
  <si>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</si>
  <si>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</si>
  <si>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</si>
  <si>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</si>
  <si>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</si>
  <si>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</si>
  <si>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</si>
  <si>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</si>
  <si>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</si>
  <si>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</si>
  <si>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</si>
  <si>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</si>
  <si>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</si>
  <si>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</si>
  <si>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</si>
  <si>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</si>
  <si>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</si>
  <si>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</si>
  <si>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</si>
  <si>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</si>
  <si>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</si>
  <si>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</si>
  <si>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</si>
  <si>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</si>
  <si>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</si>
  <si>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</si>
  <si>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</si>
  <si>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</si>
  <si>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</si>
  <si>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</si>
  <si>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</si>
  <si>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</si>
  <si>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</si>
  <si>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</si>
  <si>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</si>
  <si>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</si>
  <si>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</si>
  <si>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</si>
  <si>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</si>
  <si>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</si>
  <si>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</si>
  <si>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</si>
  <si>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</si>
  <si>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</si>
  <si>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</si>
  <si>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</si>
  <si>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</si>
  <si>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</si>
  <si>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</si>
  <si>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</si>
  <si>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</si>
  <si>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</si>
  <si>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</si>
  <si>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</si>
  <si>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</si>
  <si>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</si>
  <si>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</si>
  <si>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</si>
  <si>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</si>
  <si>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</si>
  <si>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</si>
  <si>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</si>
  <si>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</si>
  <si>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</si>
  <si>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</si>
  <si>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</si>
  <si>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</si>
  <si>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</si>
  <si>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</si>
  <si>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</si>
  <si>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</si>
  <si>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</si>
  <si>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</si>
  <si>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</si>
  <si>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</si>
  <si>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</si>
  <si>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</si>
  <si>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</si>
  <si>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</si>
  <si>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</si>
  <si>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</si>
  <si>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</si>
  <si>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</si>
  <si>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</si>
  <si>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</si>
  <si>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</si>
  <si>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</si>
  <si>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</si>
  <si>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</si>
  <si>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</si>
  <si>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</si>
  <si>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</si>
  <si>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</si>
  <si>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</si>
  <si>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</si>
  <si>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</si>
  <si>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</si>
  <si>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</si>
  <si>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</si>
  <si>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</si>
  <si>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</si>
  <si>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</si>
  <si>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</si>
  <si>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</si>
  <si>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</si>
  <si>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</si>
  <si>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</si>
  <si>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</si>
  <si>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</si>
  <si>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</si>
  <si>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</si>
  <si>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</si>
  <si>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</si>
  <si>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</si>
  <si>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</si>
  <si>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</si>
  <si>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</si>
  <si>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</si>
  <si>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</si>
  <si>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</si>
  <si>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</si>
  <si>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</si>
  <si>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</si>
  <si>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</si>
  <si>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</si>
  <si>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</si>
  <si>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</si>
  <si>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</si>
  <si>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</si>
  <si>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</si>
  <si>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</si>
  <si>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</si>
  <si>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</si>
  <si>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</si>
  <si>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</si>
  <si>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</si>
  <si>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</si>
  <si>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</si>
  <si>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</si>
  <si>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</si>
  <si>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</si>
  <si>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</si>
  <si>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</si>
  <si>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</si>
  <si>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</si>
  <si>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</si>
  <si>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</si>
  <si>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</si>
  <si>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</si>
  <si>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</si>
  <si>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</si>
  <si>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</si>
  <si>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</si>
  <si>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</si>
  <si>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</si>
  <si>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</si>
  <si>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</si>
  <si>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</si>
  <si>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</si>
  <si>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</si>
  <si>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</si>
  <si>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</si>
  <si>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</si>
  <si>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</si>
  <si>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</si>
  <si>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</si>
  <si>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</si>
  <si>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</si>
  <si>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</si>
  <si>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</si>
  <si>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</si>
  <si>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</si>
  <si>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</si>
  <si>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</si>
  <si>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</si>
  <si>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</si>
  <si>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</si>
  <si>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</si>
  <si>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</si>
  <si>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</si>
  <si>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</si>
  <si>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</si>
  <si>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</si>
  <si>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</si>
  <si>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</si>
  <si>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</si>
  <si>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</si>
  <si>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</si>
  <si>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</si>
  <si>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</si>
  <si>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</si>
  <si>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</si>
  <si>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</si>
  <si>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</si>
  <si>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</si>
  <si>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</si>
  <si>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</si>
  <si>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</si>
  <si>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</si>
  <si>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</si>
  <si>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</si>
  <si>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</si>
  <si>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</si>
  <si>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</si>
  <si>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</si>
  <si>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</si>
  <si>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</si>
  <si>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</si>
  <si>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</si>
  <si>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</si>
  <si>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</si>
  <si>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</si>
  <si>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</si>
  <si>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</si>
  <si>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</si>
  <si>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</si>
  <si>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</si>
  <si>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</si>
  <si>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</si>
  <si>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</si>
  <si>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</si>
  <si>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</si>
  <si>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</si>
  <si>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</si>
  <si>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</si>
  <si>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</si>
  <si>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</si>
  <si>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</si>
  <si>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</si>
  <si>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</si>
  <si>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</si>
  <si>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</si>
  <si>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</si>
  <si>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</si>
  <si>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</si>
  <si>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</si>
  <si>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</si>
  <si>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</si>
  <si>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</si>
  <si>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</si>
  <si>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</si>
  <si>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</si>
  <si>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</si>
  <si>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</si>
  <si>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</si>
  <si>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</si>
  <si>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</si>
  <si>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</si>
  <si>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</si>
  <si>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</si>
  <si>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</si>
  <si>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</si>
  <si>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</si>
  <si>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</si>
  <si>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</si>
  <si>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</si>
  <si>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</si>
  <si>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</si>
  <si>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</si>
  <si>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</si>
  <si>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</si>
  <si>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</si>
  <si>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</si>
  <si>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</si>
  <si>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</si>
  <si>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</si>
  <si>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</si>
  <si>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</si>
  <si>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</si>
  <si>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</si>
  <si>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</si>
  <si>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</si>
  <si>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</si>
  <si>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</si>
  <si>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</si>
  <si>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</si>
  <si>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</si>
  <si>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</si>
  <si>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</si>
  <si>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</si>
  <si>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</si>
  <si>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</si>
  <si>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</si>
  <si>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</si>
  <si>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</si>
  <si>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</si>
  <si>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</si>
  <si>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</si>
  <si>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</si>
  <si>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</si>
  <si>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</si>
  <si>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</si>
  <si>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</si>
  <si>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</si>
  <si>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</si>
  <si>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</si>
  <si>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</si>
  <si>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</si>
  <si>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</si>
  <si>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</si>
  <si>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</si>
  <si>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</si>
  <si>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</si>
  <si>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</si>
  <si>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</si>
  <si>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</si>
  <si>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</si>
  <si>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</si>
  <si>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</si>
  <si>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</si>
  <si>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</si>
  <si>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</si>
  <si>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</si>
  <si>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</si>
  <si>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</si>
  <si>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</si>
  <si>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</si>
  <si>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</si>
  <si>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</si>
  <si>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</si>
  <si>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</si>
  <si>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</si>
  <si>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</si>
  <si>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</si>
  <si>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</si>
  <si>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</si>
  <si>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</si>
  <si>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</si>
  <si>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</si>
  <si>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</si>
  <si>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</si>
  <si>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</si>
  <si>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</si>
  <si>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</si>
  <si>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</si>
  <si>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</si>
  <si>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</si>
  <si>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</si>
  <si>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</si>
  <si>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</si>
  <si>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</si>
  <si>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</si>
  <si>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</si>
  <si>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</si>
  <si>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</si>
  <si>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</si>
  <si>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</si>
  <si>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</si>
  <si>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</si>
  <si>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</si>
  <si>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</si>
  <si>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</si>
  <si>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</si>
  <si>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</si>
  <si>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</si>
  <si>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</si>
  <si>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</si>
  <si>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</si>
  <si>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</si>
  <si>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</si>
  <si>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</si>
  <si>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</si>
  <si>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</si>
  <si>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</si>
  <si>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</si>
  <si>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</si>
  <si>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</si>
  <si>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</si>
  <si>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</si>
  <si>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</si>
  <si>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</si>
  <si>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</si>
  <si>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</si>
  <si>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</si>
  <si>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</si>
  <si>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</si>
  <si>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</si>
  <si>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</si>
  <si>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</si>
  <si>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</si>
  <si>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</si>
  <si>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</si>
  <si>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</si>
  <si>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</si>
  <si>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</si>
  <si>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</si>
  <si>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</si>
  <si>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</si>
  <si>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</si>
  <si>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</si>
  <si>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</si>
  <si>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</si>
  <si>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</si>
  <si>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</si>
  <si>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</si>
  <si>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</si>
  <si>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</si>
  <si>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</si>
  <si>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</si>
  <si>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</si>
  <si>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</si>
  <si>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</si>
  <si>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</si>
  <si>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</si>
  <si>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</si>
  <si>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</si>
  <si>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</si>
  <si>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</si>
  <si>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</si>
  <si>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</si>
  <si>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</si>
  <si>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</si>
  <si>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</si>
  <si>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</si>
  <si>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</si>
  <si>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</si>
  <si>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</si>
  <si>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</si>
  <si>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</si>
  <si>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</si>
  <si>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</si>
  <si>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</si>
  <si>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</si>
  <si>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</si>
  <si>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</si>
  <si>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</si>
  <si>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</si>
  <si>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</si>
  <si>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</si>
  <si>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</si>
  <si>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</si>
  <si>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</si>
  <si>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</si>
  <si>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</si>
  <si>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</si>
  <si>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</si>
  <si>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</si>
  <si>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</si>
  <si>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</si>
  <si>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</si>
  <si>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</si>
  <si>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</si>
  <si>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</si>
  <si>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</si>
  <si>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</si>
  <si>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</si>
  <si>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</si>
  <si>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</si>
  <si>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</si>
  <si>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</si>
  <si>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</si>
  <si>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</si>
  <si>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</si>
  <si>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</si>
  <si>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</si>
  <si>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</si>
  <si>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</si>
  <si>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</si>
  <si>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</si>
  <si>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</si>
  <si>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</si>
  <si>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</si>
  <si>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</si>
  <si>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</si>
  <si>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</si>
  <si>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</si>
  <si>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</si>
  <si>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</si>
  <si>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</si>
  <si>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</si>
  <si>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</si>
  <si>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</si>
  <si>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</si>
  <si>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</si>
  <si>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</si>
  <si>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</si>
  <si>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</si>
  <si>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</si>
  <si>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</si>
  <si>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</si>
  <si>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</si>
  <si>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</si>
  <si>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</si>
  <si>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</si>
  <si>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</si>
  <si>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</si>
  <si>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</si>
  <si>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</si>
  <si>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</si>
  <si>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</si>
  <si>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</si>
  <si>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</si>
  <si>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</si>
  <si>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</si>
  <si>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</si>
  <si>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</si>
  <si>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</si>
  <si>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</si>
  <si>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</si>
  <si>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</si>
  <si>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</si>
  <si>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</si>
  <si>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</si>
  <si>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</si>
  <si>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</si>
  <si>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</si>
  <si>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</si>
  <si>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</si>
  <si>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</si>
  <si>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</si>
  <si>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</si>
  <si>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</si>
  <si>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</si>
  <si>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</si>
  <si>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</si>
  <si>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</si>
  <si>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</si>
  <si>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</si>
  <si>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</si>
  <si>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</si>
  <si>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</si>
  <si>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</si>
  <si>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</si>
  <si>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</si>
  <si>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</si>
  <si>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</si>
  <si>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</si>
  <si>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</si>
  <si>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</si>
  <si>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</si>
  <si>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</si>
  <si>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</si>
  <si>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</si>
  <si>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</si>
  <si>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</si>
  <si>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</si>
  <si>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</si>
  <si>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</si>
  <si>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</si>
  <si>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</si>
  <si>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</si>
  <si>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</si>
  <si>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</si>
  <si>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</si>
  <si>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</si>
  <si>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</si>
  <si>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</si>
  <si>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</si>
  <si>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</si>
  <si>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</si>
  <si>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</si>
  <si>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</si>
  <si>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</si>
  <si>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</si>
  <si>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</si>
  <si>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</si>
  <si>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</si>
  <si>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</si>
  <si>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</si>
  <si>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</si>
  <si>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</si>
  <si>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</si>
  <si>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</si>
  <si>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</si>
  <si>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</si>
  <si>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</si>
  <si>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</si>
  <si>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</si>
  <si>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</si>
  <si>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</si>
  <si>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</si>
  <si>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</si>
  <si>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</si>
  <si>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</si>
  <si>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</si>
  <si>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</si>
  <si>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</si>
  <si>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</si>
  <si>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</si>
  <si>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</si>
  <si>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</si>
  <si>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</si>
  <si>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</si>
  <si>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</si>
  <si>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</si>
  <si>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</si>
  <si>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</si>
  <si>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</si>
  <si>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</si>
  <si>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</si>
  <si>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</si>
  <si>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</si>
  <si>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</si>
  <si>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</si>
  <si>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</si>
  <si>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</si>
  <si>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</si>
  <si>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</si>
  <si>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</si>
  <si>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</si>
  <si>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</si>
  <si>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</si>
  <si>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</si>
  <si>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</si>
  <si>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 xml:space="preserve">TP em preparação / Previsão de pronto 11h00 / 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</si>
  <si>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</si>
  <si>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</si>
  <si>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</si>
  <si>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</si>
  <si>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TP em preparação </t>
  </si>
  <si>
    <t>Daniel</t>
  </si>
  <si>
    <t>Alterado programação para km205+000</t>
  </si>
  <si>
    <t>TP em preparação / aguardando condições climáticas</t>
  </si>
  <si>
    <t>ZEJ1 / ZRB1501</t>
  </si>
  <si>
    <t>Felipe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</si>
  <si>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</si>
  <si>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/ 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</si>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</sst>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N1" activePane="topRight" state="frozen"/>
      <selection pane="topRight" activeCell="AS111" sqref="AS11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6" t="s">
        <v>950</v>
      </c>
      <c r="C1" s="207"/>
      <c r="D1" s="207"/>
      <c r="E1" s="3"/>
      <c r="F1" s="206" t="s">
        <v>951</v>
      </c>
      <c r="G1" s="207"/>
      <c r="H1" s="208"/>
      <c r="I1" s="207"/>
      <c r="J1" s="207"/>
      <c r="K1" s="207"/>
      <c r="L1" s="207"/>
      <c r="M1" s="207"/>
      <c r="N1" s="207"/>
      <c r="O1" s="207"/>
      <c r="P1" s="207"/>
      <c r="Q1" s="207"/>
      <c r="R1" s="207"/>
      <c r="S1" s="207"/>
      <c r="T1" s="207"/>
      <c r="U1" s="207"/>
      <c r="V1" s="207"/>
      <c r="W1" s="207"/>
      <c r="X1" s="207"/>
      <c r="Y1" s="207"/>
      <c r="Z1" s="207"/>
      <c r="AA1" s="207"/>
      <c r="AB1" s="207"/>
      <c r="AC1" s="207"/>
      <c r="AD1" s="207"/>
      <c r="AE1" s="207"/>
      <c r="AF1" s="207"/>
      <c r="AG1" s="209"/>
      <c r="AH1" s="5"/>
      <c r="AI1" s="183" t="s">
        <v>952</v>
      </c>
      <c r="AJ1" s="184"/>
      <c r="AK1" s="184"/>
      <c r="AL1" s="184"/>
      <c r="AM1" s="185"/>
      <c r="AN1" s="186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7"/>
      <c r="BG1" s="5"/>
      <c r="BH1" s="188" t="s">
        <v>953</v>
      </c>
      <c r="BI1" s="189"/>
      <c r="BJ1" s="189"/>
      <c r="BK1" s="190"/>
      <c r="BL1" s="5"/>
      <c r="BM1" s="180" t="s">
        <v>954</v>
      </c>
      <c r="BN1" s="181"/>
      <c r="BO1" s="181"/>
      <c r="BP1" s="181"/>
      <c r="BQ1" s="181"/>
      <c r="BR1" s="181"/>
      <c r="BS1" s="182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3" t="s">
        <v>955</v>
      </c>
      <c r="AJ2" s="184"/>
      <c r="AK2" s="184"/>
      <c r="AL2" s="184"/>
      <c r="AM2" s="185"/>
      <c r="AN2" s="186"/>
      <c r="AO2" s="184"/>
      <c r="AP2" s="184"/>
      <c r="AQ2" s="187"/>
      <c r="AR2" s="6"/>
      <c r="AS2" s="183" t="s">
        <v>958</v>
      </c>
      <c r="AT2" s="184"/>
      <c r="AU2" s="184"/>
      <c r="AV2" s="184"/>
      <c r="AW2" s="184"/>
      <c r="AX2" s="184"/>
      <c r="AY2" s="187"/>
      <c r="AZ2" s="6"/>
      <c r="BA2" s="197" t="s">
        <v>959</v>
      </c>
      <c r="BB2" s="198"/>
      <c r="BC2" s="183" t="s">
        <v>956</v>
      </c>
      <c r="BD2" s="184"/>
      <c r="BE2" s="184"/>
      <c r="BF2" s="187"/>
      <c r="BG2" s="5"/>
      <c r="BH2" s="191"/>
      <c r="BI2" s="192"/>
      <c r="BJ2" s="192"/>
      <c r="BK2" s="193"/>
      <c r="BL2" s="5"/>
      <c r="BM2" s="194"/>
      <c r="BN2" s="195"/>
      <c r="BO2" s="195"/>
      <c r="BP2" s="195"/>
      <c r="BQ2" s="195"/>
      <c r="BR2" s="195"/>
      <c r="BS2" s="196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7" t="s">
        <v>960</v>
      </c>
      <c r="AJ3" s="198"/>
      <c r="AK3" s="197" t="s">
        <v>961</v>
      </c>
      <c r="AL3" s="203"/>
      <c r="AM3" s="204"/>
      <c r="AN3" s="205"/>
      <c r="AO3" s="203"/>
      <c r="AP3" s="203"/>
      <c r="AQ3" s="198"/>
      <c r="AR3" s="63"/>
      <c r="AS3" s="201" t="s">
        <v>967</v>
      </c>
      <c r="AT3" s="202"/>
      <c r="AU3" s="201" t="s">
        <v>968</v>
      </c>
      <c r="AV3" s="202"/>
      <c r="AW3" s="201" t="s">
        <v>969</v>
      </c>
      <c r="AX3" s="202"/>
      <c r="AY3" s="63" t="s">
        <v>970</v>
      </c>
      <c r="AZ3" s="63"/>
      <c r="BA3" s="199"/>
      <c r="BB3" s="200"/>
      <c r="BC3" s="197" t="s">
        <v>963</v>
      </c>
      <c r="BD3" s="203"/>
      <c r="BE3" s="203"/>
      <c r="BF3" s="198"/>
      <c r="BG3" s="62"/>
      <c r="BH3" s="191"/>
      <c r="BI3" s="192"/>
      <c r="BJ3" s="192"/>
      <c r="BK3" s="193"/>
      <c r="BL3" s="62"/>
      <c r="BM3" s="180" t="s">
        <v>971</v>
      </c>
      <c r="BN3" s="181"/>
      <c r="BO3" s="181"/>
      <c r="BP3" s="182"/>
      <c r="BQ3" s="180" t="s">
        <v>742</v>
      </c>
      <c r="BR3" s="181"/>
      <c r="BS3" s="182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/>
      <c r="AS106" s="178"/>
      <c r="AT106" s="178"/>
      <c r="AU106" s="136"/>
      <c r="AV106" s="136"/>
      <c r="AW106" s="14"/>
      <c r="AX106" s="14"/>
      <c r="AY106" s="164">
        <f t="shared" si="8"/>
        <v>0</v>
      </c>
      <c r="AZ106" s="153"/>
      <c r="BA106" s="177"/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/>
      <c r="BI106" s="17"/>
      <c r="BJ106" s="17" t="s">
        <v>1200</v>
      </c>
      <c r="BK106" s="179"/>
      <c r="BL106" s="16"/>
      <c r="BM106" s="130"/>
      <c r="BN106" s="130"/>
      <c r="BO106" s="130"/>
      <c r="BP106" s="18"/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/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/>
      <c r="AS107" s="178"/>
      <c r="AT107" s="178"/>
      <c r="AU107" s="136"/>
      <c r="AV107" s="136"/>
      <c r="AW107" s="14"/>
      <c r="AX107" s="14"/>
      <c r="AY107" s="164">
        <f t="shared" si="8"/>
        <v>0</v>
      </c>
      <c r="AZ107" s="153"/>
      <c r="BA107" s="177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1201</v>
      </c>
      <c r="BK107" s="179"/>
      <c r="BL107" s="16"/>
      <c r="BM107" s="130"/>
      <c r="BN107" s="130"/>
      <c r="BO107" s="130"/>
      <c r="BP107" s="18"/>
      <c r="BQ107" s="12" t="str">
        <f t="shared" si="10"/>
        <v>Produção e Intervalo</v>
      </c>
      <c r="BR107" s="19">
        <f t="shared" si="11"/>
        <v>0</v>
      </c>
      <c r="BS107" s="19">
        <f t="shared" si="12"/>
        <v>0</v>
      </c>
      <c r="BT107" s="8" t="str">
        <f t="shared" si="13"/>
        <v/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1202</v>
      </c>
      <c r="BK108" s="18" t="s">
        <v>1203</v>
      </c>
      <c r="BL108" s="16"/>
      <c r="BM108" s="130" t="s">
        <v>440</v>
      </c>
      <c r="BN108" s="130" t="s">
        <v>469</v>
      </c>
      <c r="BO108" s="130" t="s">
        <v>530</v>
      </c>
      <c r="BP108" s="18"/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1204</v>
      </c>
      <c r="BK109" s="18" t="s">
        <v>1203</v>
      </c>
      <c r="BL109" s="16"/>
      <c r="BM109" s="130" t="s">
        <v>440</v>
      </c>
      <c r="BN109" s="130" t="s">
        <v>469</v>
      </c>
      <c r="BO109" s="130" t="s">
        <v>530</v>
      </c>
      <c r="BP109" s="18"/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/>
      <c r="AT111" s="108"/>
      <c r="AU111" s="136"/>
      <c r="AV111" s="136"/>
      <c r="AW111" s="14"/>
      <c r="AX111" s="14"/>
      <c r="AY111" s="164">
        <f t="shared" si="8"/>
        <v>0</v>
      </c>
      <c r="AZ111" s="153"/>
      <c r="BA111" s="109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/>
      <c r="BI111" s="17"/>
      <c r="BJ111" s="17" t="s">
        <v>1205</v>
      </c>
      <c r="BK111" s="18"/>
      <c r="BL111" s="16"/>
      <c r="BM111" s="130"/>
      <c r="BN111" s="130"/>
      <c r="BO111" s="130"/>
      <c r="BP111" s="18"/>
      <c r="BQ111" s="12" t="str">
        <f t="shared" si="10"/>
        <v>Produção e Intervalo</v>
      </c>
      <c r="BR111" s="19">
        <f t="shared" si="11"/>
        <v>0</v>
      </c>
      <c r="BS111" s="19">
        <f t="shared" si="12"/>
        <v>0</v>
      </c>
      <c r="BT111" s="8" t="str">
        <f t="shared" si="13"/>
        <v/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08"/>
      <c r="AS112" s="108"/>
      <c r="AT112" s="108"/>
      <c r="AU112" s="136"/>
      <c r="AV112" s="136"/>
      <c r="AW112" s="14"/>
      <c r="AX112" s="14"/>
      <c r="AY112" s="164">
        <f t="shared" si="8"/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/>
      <c r="BI112" s="17"/>
      <c r="BJ112" s="17" t="s">
        <v>1206</v>
      </c>
      <c r="BK112" s="18"/>
      <c r="BL112" s="16"/>
      <c r="BM112" s="130"/>
      <c r="BN112" s="130"/>
      <c r="BO112" s="130"/>
      <c r="BP112" s="18"/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/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08"/>
      <c r="AS113" s="108"/>
      <c r="AT113" s="108"/>
      <c r="AU113" s="136"/>
      <c r="AV113" s="136"/>
      <c r="AW113" s="14"/>
      <c r="AX113" s="14"/>
      <c r="AY113" s="164">
        <f t="shared" si="8"/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/>
      <c r="BI113" s="17"/>
      <c r="BJ113" s="17" t="s">
        <v>1206</v>
      </c>
      <c r="BK113" s="18"/>
      <c r="BL113" s="16"/>
      <c r="BM113" s="130"/>
      <c r="BN113" s="130"/>
      <c r="BO113" s="130"/>
      <c r="BP113" s="18"/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/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1207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08"/>
      <c r="AS114" s="108"/>
      <c r="AT114" s="108"/>
      <c r="AU114" s="136"/>
      <c r="AV114" s="136"/>
      <c r="AW114" s="14"/>
      <c r="AX114" s="14"/>
      <c r="AY114" s="164">
        <f t="shared" si="8"/>
        <v>0</v>
      </c>
      <c r="AZ114" s="153"/>
      <c r="BA114" s="109"/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/>
      <c r="BI114" s="17"/>
      <c r="BJ114" s="17" t="s">
        <v>1080</v>
      </c>
      <c r="BK114" s="18"/>
      <c r="BL114" s="16"/>
      <c r="BM114" s="130"/>
      <c r="BN114" s="130"/>
      <c r="BO114" s="130"/>
      <c r="BP114" s="18"/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/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/>
      <c r="AS115" s="108"/>
      <c r="AT115" s="108"/>
      <c r="AU115" s="136"/>
      <c r="AV115" s="136"/>
      <c r="AW115" s="14"/>
      <c r="AX115" s="14"/>
      <c r="AY115" s="164">
        <f t="shared" si="8"/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/>
      <c r="BI115" s="17"/>
      <c r="BJ115" s="17" t="s">
        <v>1208</v>
      </c>
      <c r="BK115" s="18"/>
      <c r="BL115" s="16"/>
      <c r="BM115" s="130"/>
      <c r="BN115" s="130"/>
      <c r="BO115" s="130"/>
      <c r="BP115" s="18"/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/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0.16666666666666666</v>
      </c>
      <c r="Q116" s="105">
        <v>4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/>
      <c r="AS116" s="108"/>
      <c r="AT116" s="108"/>
      <c r="AU116" s="136"/>
      <c r="AV116" s="136"/>
      <c r="AW116" s="14"/>
      <c r="AX116" s="14"/>
      <c r="AY116" s="164">
        <f t="shared" si="8"/>
        <v>0</v>
      </c>
      <c r="AZ116" s="153"/>
      <c r="BA116" s="109"/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/>
      <c r="BI116" s="17"/>
      <c r="BJ116" s="17" t="s">
        <v>1123</v>
      </c>
      <c r="BK116" s="18"/>
      <c r="BL116" s="16"/>
      <c r="BM116" s="130"/>
      <c r="BN116" s="130"/>
      <c r="BO116" s="130"/>
      <c r="BP116" s="18"/>
      <c r="BQ116" s="12" t="str">
        <f t="shared" si="10"/>
        <v>Produção e Intervalo</v>
      </c>
      <c r="BR116" s="19">
        <f t="shared" si="11"/>
        <v>0</v>
      </c>
      <c r="BS116" s="19">
        <f t="shared" si="12"/>
        <v>0</v>
      </c>
      <c r="BT116" s="8" t="str">
        <f t="shared" si="13"/>
        <v/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08"/>
      <c r="AS119" s="108"/>
      <c r="AT119" s="108"/>
      <c r="AU119" s="136"/>
      <c r="AV119" s="136"/>
      <c r="AW119" s="14"/>
      <c r="AX119" s="14"/>
      <c r="AY119" s="164">
        <f t="shared" si="8"/>
        <v>0</v>
      </c>
      <c r="AZ119" s="153"/>
      <c r="BA119" s="109"/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/>
      <c r="BI119" s="17"/>
      <c r="BJ119" s="17" t="s">
        <v>1209</v>
      </c>
      <c r="BK119" s="18"/>
      <c r="BL119" s="16"/>
      <c r="BM119" s="130"/>
      <c r="BN119" s="130"/>
      <c r="BO119" s="130"/>
      <c r="BP119" s="18"/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/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08"/>
      <c r="AS120" s="108"/>
      <c r="AT120" s="108"/>
      <c r="AU120" s="136"/>
      <c r="AV120" s="136"/>
      <c r="AW120" s="14"/>
      <c r="AX120" s="14"/>
      <c r="AY120" s="164">
        <f t="shared" si="8"/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/>
      <c r="BI120" s="17"/>
      <c r="BJ120" s="17" t="s">
        <v>1209</v>
      </c>
      <c r="BK120" s="18"/>
      <c r="BL120" s="16"/>
      <c r="BM120" s="130"/>
      <c r="BN120" s="130"/>
      <c r="BO120" s="130"/>
      <c r="BP120" s="18"/>
      <c r="BQ120" s="12" t="str">
        <f t="shared" si="10"/>
        <v>Produção e Intervalo</v>
      </c>
      <c r="BR120" s="19">
        <f t="shared" si="11"/>
        <v>0</v>
      </c>
      <c r="BS120" s="19">
        <f t="shared" si="12"/>
        <v>0</v>
      </c>
      <c r="BT120" s="8" t="str">
        <f t="shared" si="13"/>
        <v/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1210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1211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/>
      <c r="AS121" s="108"/>
      <c r="AT121" s="108"/>
      <c r="AU121" s="136"/>
      <c r="AV121" s="136"/>
      <c r="AW121" s="14"/>
      <c r="AX121" s="14"/>
      <c r="AY121" s="164">
        <f t="shared" si="8"/>
        <v>0</v>
      </c>
      <c r="AZ121" s="153"/>
      <c r="BA121" s="109"/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/>
      <c r="BI121" s="17"/>
      <c r="BJ121" s="17" t="s">
        <v>1123</v>
      </c>
      <c r="BK121" s="18"/>
      <c r="BL121" s="16"/>
      <c r="BM121" s="130"/>
      <c r="BN121" s="130"/>
      <c r="BO121" s="130"/>
      <c r="BP121" s="18"/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/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0.20833333333333334</v>
      </c>
      <c r="Q122" s="105">
        <v>1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1212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/>
      <c r="AT122" s="108"/>
      <c r="AU122" s="136"/>
      <c r="AV122" s="136"/>
      <c r="AW122" s="14"/>
      <c r="AX122" s="14"/>
      <c r="AY122" s="164">
        <f t="shared" si="8"/>
        <v>0</v>
      </c>
      <c r="AZ122" s="153"/>
      <c r="BA122" s="109"/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/>
      <c r="BI122" s="17"/>
      <c r="BJ122" s="17" t="s">
        <v>1213</v>
      </c>
      <c r="BK122" s="18"/>
      <c r="BL122" s="16"/>
      <c r="BM122" s="130"/>
      <c r="BN122" s="130"/>
      <c r="BO122" s="130"/>
      <c r="BP122" s="18"/>
      <c r="BQ122" s="12" t="str">
        <f t="shared" si="10"/>
        <v>Produção e Intervalo</v>
      </c>
      <c r="BR122" s="19">
        <f t="shared" si="11"/>
        <v>0</v>
      </c>
      <c r="BS122" s="19">
        <f t="shared" si="12"/>
        <v>0</v>
      </c>
      <c r="BT122" s="8" t="str">
        <f t="shared" si="13"/>
        <v/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08"/>
      <c r="AS123" s="108"/>
      <c r="AT123" s="108"/>
      <c r="AU123" s="136"/>
      <c r="AV123" s="136"/>
      <c r="AW123" s="14"/>
      <c r="AX123" s="14"/>
      <c r="AY123" s="164">
        <f t="shared" si="8"/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/>
      <c r="BI123" s="17"/>
      <c r="BJ123" s="17" t="s">
        <v>1209</v>
      </c>
      <c r="BK123" s="18"/>
      <c r="BL123" s="16"/>
      <c r="BM123" s="130"/>
      <c r="BN123" s="130"/>
      <c r="BO123" s="130"/>
      <c r="BP123" s="18"/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/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/>
      <c r="AS124" s="108"/>
      <c r="AT124" s="108"/>
      <c r="AU124" s="136"/>
      <c r="AV124" s="136"/>
      <c r="AW124" s="14"/>
      <c r="AX124" s="14"/>
      <c r="AY124" s="164">
        <f t="shared" si="8"/>
        <v>0</v>
      </c>
      <c r="AZ124" s="153"/>
      <c r="BA124" s="109"/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/>
      <c r="BI124" s="17"/>
      <c r="BJ124" s="17" t="s">
        <v>1123</v>
      </c>
      <c r="BK124" s="18"/>
      <c r="BL124" s="16"/>
      <c r="BM124" s="130"/>
      <c r="BN124" s="130"/>
      <c r="BO124" s="130"/>
      <c r="BP124" s="18"/>
      <c r="BQ124" s="12" t="str">
        <f t="shared" si="10"/>
        <v>Produção e Intervalo</v>
      </c>
      <c r="BR124" s="19">
        <f t="shared" si="11"/>
        <v>0</v>
      </c>
      <c r="BS124" s="19">
        <f t="shared" si="12"/>
        <v>0</v>
      </c>
      <c r="BT124" s="8" t="str">
        <f t="shared" si="13"/>
        <v/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08"/>
      <c r="AS125" s="108"/>
      <c r="AT125" s="108"/>
      <c r="AU125" s="136"/>
      <c r="AV125" s="136"/>
      <c r="AW125" s="14"/>
      <c r="AX125" s="14"/>
      <c r="AY125" s="164">
        <f t="shared" si="8"/>
        <v>0</v>
      </c>
      <c r="AZ125" s="153"/>
      <c r="BA125" s="109"/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/>
      <c r="BI125" s="17"/>
      <c r="BJ125" s="17" t="s">
        <v>1080</v>
      </c>
      <c r="BK125" s="18"/>
      <c r="BL125" s="16"/>
      <c r="BM125" s="130"/>
      <c r="BN125" s="130"/>
      <c r="BO125" s="130"/>
      <c r="BP125" s="18"/>
      <c r="BQ125" s="12" t="str">
        <f t="shared" si="10"/>
        <v>Produção e Intervalo</v>
      </c>
      <c r="BR125" s="19">
        <f t="shared" si="11"/>
        <v>0</v>
      </c>
      <c r="BS125" s="19">
        <f t="shared" si="12"/>
        <v>0</v>
      </c>
      <c r="BT125" s="8" t="str">
        <f t="shared" si="13"/>
        <v/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/>
      <c r="AS126" s="108"/>
      <c r="AT126" s="108"/>
      <c r="AU126" s="136"/>
      <c r="AV126" s="136"/>
      <c r="AW126" s="14"/>
      <c r="AX126" s="14"/>
      <c r="AY126" s="164">
        <f t="shared" si="8"/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/>
      <c r="BI126" s="17"/>
      <c r="BJ126" s="17" t="s">
        <v>1123</v>
      </c>
      <c r="BK126" s="18"/>
      <c r="BL126" s="16"/>
      <c r="BM126" s="130"/>
      <c r="BN126" s="130"/>
      <c r="BO126" s="130"/>
      <c r="BP126" s="18"/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/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1214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1215</v>
      </c>
      <c r="W127" s="151" t="s">
        <v>1216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08"/>
      <c r="AS127" s="108"/>
      <c r="AT127" s="108"/>
      <c r="AU127" s="136"/>
      <c r="AV127" s="136"/>
      <c r="AW127" s="14"/>
      <c r="AX127" s="14"/>
      <c r="AY127" s="164">
        <f t="shared" si="8"/>
        <v>0</v>
      </c>
      <c r="AZ127" s="153"/>
      <c r="BA127" s="109"/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/>
      <c r="BI127" s="17"/>
      <c r="BJ127" s="17" t="s">
        <v>1080</v>
      </c>
      <c r="BK127" s="18"/>
      <c r="BL127" s="16"/>
      <c r="BM127" s="130"/>
      <c r="BN127" s="130"/>
      <c r="BO127" s="130"/>
      <c r="BP127" s="18"/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/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08"/>
      <c r="AS128" s="108"/>
      <c r="AT128" s="108"/>
      <c r="AU128" s="136"/>
      <c r="AV128" s="136"/>
      <c r="AW128" s="14"/>
      <c r="AX128" s="14"/>
      <c r="AY128" s="164">
        <f t="shared" si="8"/>
        <v>0</v>
      </c>
      <c r="AZ128" s="153"/>
      <c r="BA128" s="109"/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/>
      <c r="BI128" s="17"/>
      <c r="BJ128" s="17" t="s">
        <v>1209</v>
      </c>
      <c r="BK128" s="18"/>
      <c r="BL128" s="16"/>
      <c r="BM128" s="130"/>
      <c r="BN128" s="130"/>
      <c r="BO128" s="130"/>
      <c r="BP128" s="18"/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/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 hidden="1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1207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1217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1211</v>
      </c>
      <c r="W147" s="151" t="s">
        <v>1218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0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0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0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0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 hidden="1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79" operator="equal">
      <formula>"OPORTUNIDADE"</formula>
    </cfRule>
  </conditionalFormatting>
  <conditionalFormatting sqref="Y6:Z27 Y29:Z1001">
    <cfRule type="cellIs" dxfId="170" priority="11465" operator="equal">
      <formula>"NÃO"</formula>
    </cfRule>
    <cfRule type="cellIs" dxfId="169" priority="11466" operator="equal">
      <formula>"SIM"</formula>
    </cfRule>
  </conditionalFormatting>
  <conditionalFormatting sqref="AZ6:AZ1001">
    <cfRule type="expression" dxfId="168" priority="53921">
      <formula>#REF!=1</formula>
    </cfRule>
  </conditionalFormatting>
  <conditionalFormatting sqref="BE6:BE1001 U6:U1001 AY6:AY1001">
    <cfRule type="cellIs" dxfId="167" priority="53905" operator="equal">
      <formula>"ERRO"</formula>
    </cfRule>
  </conditionalFormatting>
  <conditionalFormatting sqref="BQ6:BQ1001">
    <cfRule type="cellIs" dxfId="166" priority="53900" operator="equal">
      <formula>"Produção e Intervalo"</formula>
    </cfRule>
    <cfRule type="cellIs" dxfId="165" priority="53901" operator="equal">
      <formula>"Aderente"</formula>
    </cfRule>
    <cfRule type="cellIs" dxfId="164" priority="53902" operator="equal">
      <formula>"Intervalo"</formula>
    </cfRule>
    <cfRule type="cellIs" dxfId="163" priority="53903" operator="equal">
      <formula>"Produção"</formula>
    </cfRule>
    <cfRule type="cellIs" dxfId="162" priority="53904" operator="equal">
      <formula>"ERRO"</formula>
    </cfRule>
  </conditionalFormatting>
  <conditionalFormatting sqref="BR6:BS1001">
    <cfRule type="cellIs" dxfId="161" priority="53882" operator="equal">
      <formula>"*"</formula>
    </cfRule>
    <cfRule type="cellIs" dxfId="160" priority="53883" operator="greaterThanOrEqual">
      <formula>1</formula>
    </cfRule>
    <cfRule type="cellIs" dxfId="159" priority="53884" operator="lessThan">
      <formula>1</formula>
    </cfRule>
  </conditionalFormatting>
  <conditionalFormatting sqref="BH6:BH1001">
    <cfRule type="iconSet" priority="60666">
      <iconSet showValue="0">
        <cfvo type="percent" val="0"/>
        <cfvo type="num" val="1"/>
        <cfvo type="num" val="1" gte="0"/>
      </iconSet>
    </cfRule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8" operator="equal">
      <formula>"OPORTUNIDADE"</formula>
    </cfRule>
  </conditionalFormatting>
  <conditionalFormatting sqref="Z28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Y28">
    <cfRule type="cellIs" dxfId="155" priority="5" operator="equal">
      <formula>"OPORTUNIDADE"</formula>
    </cfRule>
  </conditionalFormatting>
  <conditionalFormatting sqref="Y28">
    <cfRule type="cellIs" dxfId="154" priority="3" operator="equal">
      <formula>"NÃO"</formula>
    </cfRule>
    <cfRule type="cellIs" dxfId="153" priority="4" operator="equal">
      <formula>"SIM"</formula>
    </cfRule>
  </conditionalFormatting>
  <conditionalFormatting sqref="BK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1219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1220</v>
      </c>
      <c r="C4" s="160" t="s">
        <v>1221</v>
      </c>
      <c r="D4" s="160" t="s">
        <v>1222</v>
      </c>
      <c r="E4" s="160" t="s">
        <v>1223</v>
      </c>
      <c r="F4" s="160" t="s">
        <v>4</v>
      </c>
      <c r="G4" s="160" t="s">
        <v>1224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1225</v>
      </c>
      <c r="C6" s="161">
        <v>407867</v>
      </c>
      <c r="D6" s="161" t="s">
        <v>1226</v>
      </c>
      <c r="E6" s="161" t="s">
        <v>824</v>
      </c>
      <c r="F6" s="161" t="s">
        <v>1227</v>
      </c>
      <c r="G6" s="162"/>
    </row>
    <row r="7" spans="2:7">
      <c r="B7" s="161" t="s">
        <v>1228</v>
      </c>
      <c r="C7" s="161">
        <v>293644</v>
      </c>
      <c r="D7" s="161" t="s">
        <v>1229</v>
      </c>
      <c r="E7" s="161" t="s">
        <v>824</v>
      </c>
      <c r="F7" s="161" t="s">
        <v>1227</v>
      </c>
      <c r="G7" s="162"/>
    </row>
    <row r="8" spans="2:7">
      <c r="B8" s="161" t="s">
        <v>1230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1231</v>
      </c>
      <c r="C9" s="161">
        <v>256790</v>
      </c>
      <c r="D9" s="161" t="s">
        <v>1232</v>
      </c>
      <c r="E9" s="161" t="s">
        <v>825</v>
      </c>
      <c r="F9" s="161" t="s">
        <v>1233</v>
      </c>
      <c r="G9" s="162">
        <v>46357</v>
      </c>
    </row>
    <row r="10" spans="2:7">
      <c r="B10" s="161" t="s">
        <v>1234</v>
      </c>
      <c r="C10" s="161">
        <v>265193</v>
      </c>
      <c r="D10" s="161" t="s">
        <v>1235</v>
      </c>
      <c r="E10" s="161" t="s">
        <v>826</v>
      </c>
      <c r="F10" s="161" t="s">
        <v>54</v>
      </c>
      <c r="G10" s="161" t="s">
        <v>1236</v>
      </c>
    </row>
    <row r="11" spans="2:7">
      <c r="B11" s="161" t="s">
        <v>1237</v>
      </c>
      <c r="C11" s="161">
        <v>293716</v>
      </c>
      <c r="D11" s="161" t="s">
        <v>1238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1239</v>
      </c>
      <c r="C12" s="161">
        <v>257258</v>
      </c>
      <c r="D12" s="161" t="s">
        <v>1240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1241</v>
      </c>
      <c r="C13" s="161">
        <v>371147</v>
      </c>
      <c r="D13" s="161" t="s">
        <v>1242</v>
      </c>
      <c r="E13" s="161" t="s">
        <v>827</v>
      </c>
      <c r="F13" s="161" t="s">
        <v>71</v>
      </c>
      <c r="G13" s="161" t="s">
        <v>1236</v>
      </c>
    </row>
    <row r="14" spans="2:7">
      <c r="B14" s="161" t="s">
        <v>1243</v>
      </c>
      <c r="C14" s="161">
        <v>259230</v>
      </c>
      <c r="D14" s="161" t="s">
        <v>1244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1245</v>
      </c>
      <c r="C15" s="161">
        <v>370705</v>
      </c>
      <c r="D15" s="161"/>
      <c r="E15" s="161" t="s">
        <v>827</v>
      </c>
      <c r="F15" s="161" t="s">
        <v>71</v>
      </c>
      <c r="G15" s="161" t="s">
        <v>1236</v>
      </c>
    </row>
    <row r="16" spans="2:7">
      <c r="B16" s="161" t="s">
        <v>1246</v>
      </c>
      <c r="C16" s="161">
        <v>258542</v>
      </c>
      <c r="D16" s="161" t="s">
        <v>1247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1248</v>
      </c>
      <c r="C17" s="161">
        <v>257050</v>
      </c>
      <c r="D17" s="161" t="s">
        <v>1249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1250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1251</v>
      </c>
      <c r="D4" s="163" t="s">
        <v>1252</v>
      </c>
      <c r="E4" s="163" t="s">
        <v>1253</v>
      </c>
      <c r="F4" s="160" t="s">
        <v>1254</v>
      </c>
      <c r="G4" s="163" t="s">
        <v>1255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1256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1257</v>
      </c>
      <c r="G7" s="167" t="s">
        <v>1258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1256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1256</v>
      </c>
      <c r="G9" s="167"/>
    </row>
    <row r="10" spans="2:7" ht="19.5" customHeight="1">
      <c r="B10" s="167" t="s">
        <v>1259</v>
      </c>
      <c r="C10" s="167">
        <v>9038</v>
      </c>
      <c r="D10" s="168">
        <v>46049</v>
      </c>
      <c r="E10" s="167">
        <v>15098</v>
      </c>
      <c r="F10" s="169" t="s">
        <v>1260</v>
      </c>
      <c r="G10" s="167" t="s">
        <v>1261</v>
      </c>
    </row>
    <row r="11" spans="2:7" ht="19.5" customHeight="1">
      <c r="B11" s="167" t="s">
        <v>744</v>
      </c>
      <c r="C11" s="167" t="s">
        <v>1262</v>
      </c>
      <c r="D11" s="168">
        <v>46056</v>
      </c>
      <c r="E11" s="167">
        <v>9100</v>
      </c>
      <c r="F11" s="169" t="s">
        <v>1263</v>
      </c>
      <c r="G11" s="167" t="s">
        <v>1264</v>
      </c>
    </row>
    <row r="12" spans="2:7" ht="19.5" customHeight="1">
      <c r="B12" s="167" t="s">
        <v>744</v>
      </c>
      <c r="C12" s="167" t="s">
        <v>1265</v>
      </c>
      <c r="D12" s="168">
        <v>46056</v>
      </c>
      <c r="E12" s="167">
        <v>11000</v>
      </c>
      <c r="F12" s="169" t="s">
        <v>1263</v>
      </c>
      <c r="G12" s="167" t="s">
        <v>1266</v>
      </c>
    </row>
    <row r="13" spans="2:7" ht="19.5" customHeight="1">
      <c r="B13" s="167" t="s">
        <v>744</v>
      </c>
      <c r="C13" s="167" t="s">
        <v>1267</v>
      </c>
      <c r="D13" s="168">
        <v>46056</v>
      </c>
      <c r="E13" s="167">
        <v>11000</v>
      </c>
      <c r="F13" s="169" t="s">
        <v>1263</v>
      </c>
      <c r="G13" s="167"/>
    </row>
    <row r="14" spans="2:7" ht="19.5" customHeight="1">
      <c r="B14" s="167" t="s">
        <v>744</v>
      </c>
      <c r="C14" s="167" t="s">
        <v>1268</v>
      </c>
      <c r="D14" s="168">
        <v>46056</v>
      </c>
      <c r="E14" s="167">
        <v>4000</v>
      </c>
      <c r="F14" s="169" t="s">
        <v>1256</v>
      </c>
      <c r="G14" s="167" t="s">
        <v>1269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1270</v>
      </c>
      <c r="D5" s="214"/>
      <c r="E5" s="214"/>
      <c r="F5" s="214"/>
      <c r="G5" s="214"/>
      <c r="H5" s="214"/>
      <c r="I5" s="214"/>
      <c r="J5" s="215"/>
      <c r="K5" s="216" t="s">
        <v>1271</v>
      </c>
      <c r="L5" s="217"/>
      <c r="M5" s="217"/>
      <c r="N5" s="217"/>
      <c r="O5" s="218" t="s">
        <v>1272</v>
      </c>
      <c r="P5" s="219"/>
    </row>
    <row r="6" spans="1:16" s="74" customFormat="1" ht="15" customHeight="1">
      <c r="A6" s="66" t="s">
        <v>1273</v>
      </c>
      <c r="B6" s="75" t="s">
        <v>1274</v>
      </c>
      <c r="C6" s="76" t="s">
        <v>992</v>
      </c>
      <c r="D6" s="77" t="s">
        <v>993</v>
      </c>
      <c r="E6" s="76" t="s">
        <v>1275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1276</v>
      </c>
      <c r="M6" s="80" t="s">
        <v>611</v>
      </c>
      <c r="N6" s="81" t="s">
        <v>987</v>
      </c>
      <c r="O6" s="158" t="s">
        <v>1030</v>
      </c>
      <c r="P6" s="133" t="s">
        <v>1277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0.16666666666666666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0.20833333333333334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1278</v>
      </c>
      <c r="V1" s="225"/>
      <c r="W1" s="225"/>
    </row>
    <row r="2" spans="1:23" ht="15" customHeight="1">
      <c r="A2" s="87" t="s">
        <v>1279</v>
      </c>
      <c r="B2" s="87" t="s">
        <v>1274</v>
      </c>
      <c r="C2" s="87" t="s">
        <v>411</v>
      </c>
      <c r="D2" s="88" t="s">
        <v>992</v>
      </c>
      <c r="E2" s="88" t="s">
        <v>4</v>
      </c>
      <c r="F2" s="88" t="s">
        <v>1273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1280</v>
      </c>
      <c r="T2" s="91" t="s">
        <v>995</v>
      </c>
      <c r="U2" s="138">
        <f ca="1">TODAY()-1</f>
        <v>46057</v>
      </c>
      <c r="V2" s="138">
        <f ca="1">U2-1</f>
        <v>46056</v>
      </c>
      <c r="W2" s="138">
        <f ca="1">V2-1</f>
        <v>46055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511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122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</v>
      </c>
      <c r="V25" s="137">
        <f ca="1">_xlfn.XLOOKUP(G25&amp;$V$2,BS_CONTROLE[CHAVE],BS_CONTROLE[Quantidade_11],"-")</f>
        <v>1248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1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122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</v>
      </c>
      <c r="V58" s="137">
        <f ca="1">_xlfn.XLOOKUP(G58&amp;$V$2,BS_CONTROLE[CHAVE],BS_CONTROLE[Quantidade_11],"-")</f>
        <v>1248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0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511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511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12</v>
      </c>
      <c r="V73" s="137">
        <f ca="1">_xlfn.XLOOKUP(G73&amp;$V$2,BS_CONTROLE[CHAVE],BS_CONTROLE[Quantidade_11],"-")</f>
        <v>1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122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</v>
      </c>
      <c r="V89" s="137">
        <f ca="1">_xlfn.XLOOKUP(G89&amp;$V$2,BS_CONTROLE[CHAVE],BS_CONTROLE[Quantidade_11],"-")</f>
        <v>1248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12</v>
      </c>
      <c r="V90" s="137">
        <f ca="1">_xlfn.XLOOKUP(G90&amp;$V$2,BS_CONTROLE[CHAVE],BS_CONTROLE[Quantidade_11],"-")</f>
        <v>1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511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1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0.16666666666666666</v>
      </c>
      <c r="R113" s="145" t="str">
        <f>IF(SP_SUL!Q116="","*",CONCATENATE(SP_SUL!Q116," ",SP_SUL!R116))</f>
        <v>4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122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</v>
      </c>
      <c r="V115" s="137">
        <f ca="1">_xlfn.XLOOKUP(G115&amp;$V$2,BS_CONTROLE[CHAVE],BS_CONTROLE[Quantidade_11],"-")</f>
        <v>1248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0.20833333333333334</v>
      </c>
      <c r="R119" s="145" t="str">
        <f>IF(SP_SUL!Q122="","*",CONCATENATE(SP_SUL!Q122," ",SP_SUL!R122))</f>
        <v>1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30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511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1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122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1248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1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511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1281</v>
      </c>
      <c r="C2" s="121" t="s">
        <v>977</v>
      </c>
      <c r="D2" s="76" t="s">
        <v>979</v>
      </c>
      <c r="E2" s="76" t="s">
        <v>1282</v>
      </c>
      <c r="F2" s="99" t="s">
        <v>1283</v>
      </c>
      <c r="G2" s="76" t="s">
        <v>1284</v>
      </c>
      <c r="H2" s="76" t="s">
        <v>1285</v>
      </c>
      <c r="I2" s="76" t="s">
        <v>1286</v>
      </c>
      <c r="J2" s="76" t="s">
        <v>1287</v>
      </c>
      <c r="K2" s="78" t="s">
        <v>1288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2026-02-05T23:15:49Z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