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07" documentId="8_{B6337239-1A00-434D-AAD0-422EA1FEB5AE}" xr6:coauthVersionLast="47" xr6:coauthVersionMax="47" xr10:uidLastSave="{5EC9A83E-172A-430D-98B5-083E4D2AD8A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4" i="12" s="1"/>
  <c r="R273" i="1"/>
  <c r="S273" i="1" a="1"/>
  <c r="S273" i="1" s="1"/>
  <c r="D274" i="12" s="1"/>
  <c r="T273" i="1" a="1"/>
  <c r="T273" i="1" s="1"/>
  <c r="E274" i="12" s="1"/>
  <c r="U273" i="1"/>
  <c r="AI273" i="1"/>
  <c r="BB273" i="1" s="1"/>
  <c r="AJ273" i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0" i="1" l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N411" i="11" s="1"/>
  <c r="AM422" i="1"/>
  <c r="AM421" i="1"/>
  <c r="AM420" i="1"/>
  <c r="AM419" i="1"/>
  <c r="AM418" i="1"/>
  <c r="AM417" i="1"/>
  <c r="L405" i="11" s="1"/>
  <c r="AM416" i="1"/>
  <c r="AM415" i="1"/>
  <c r="AM414" i="1"/>
  <c r="L402" i="11" s="1"/>
  <c r="AM413" i="1"/>
  <c r="AM412" i="1"/>
  <c r="AM411" i="1"/>
  <c r="L399" i="11" s="1"/>
  <c r="AM410" i="1"/>
  <c r="AM409" i="1"/>
  <c r="AM408" i="1"/>
  <c r="AM407" i="1"/>
  <c r="AM406" i="1"/>
  <c r="AM405" i="1"/>
  <c r="AM404" i="1"/>
  <c r="AM403" i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<sst xmlns="http://schemas.openxmlformats.org/spreadsheetml/2006/main" count="5849" uniqueCount="1572">
  <si>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</si>
  <si>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</si>
  <si>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</si>
  <si>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</si>
  <si>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</si>
  <si>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</si>
  <si>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</si>
  <si>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</si>
  <si>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</si>
  <si>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</si>
  <si>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</si>
  <si>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</si>
  <si>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</si>
  <si>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</si>
  <si>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</si>
  <si>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</si>
  <si>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</si>
  <si>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</si>
  <si>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</si>
  <si>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</si>
  <si>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</si>
  <si>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</si>
  <si>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</si>
  <si>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</si>
  <si>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</si>
  <si>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</si>
  <si>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</si>
  <si>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</si>
  <si>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</si>
  <si>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</si>
  <si>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</si>
  <si>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</si>
  <si>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</si>
  <si>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</si>
  <si>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</si>
  <si>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</si>
  <si>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</si>
  <si>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</si>
  <si>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</si>
  <si>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</si>
  <si>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</si>
  <si>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</si>
  <si>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</si>
  <si>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</si>
  <si>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</si>
  <si>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</si>
  <si>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</si>
  <si>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</si>
  <si>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</si>
  <si>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</si>
  <si>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</si>
  <si>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</si>
  <si>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</si>
  <si>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</si>
  <si>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</si>
  <si>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</si>
  <si>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</si>
  <si>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</si>
  <si>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</si>
  <si>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</si>
  <si>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</si>
  <si>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</si>
  <si>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</si>
  <si>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</si>
  <si>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</si>
  <si>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</si>
  <si>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</si>
  <si>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</si>
  <si>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</si>
  <si>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</si>
  <si>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</si>
  <si>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</si>
  <si>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</si>
  <si>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</si>
  <si>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</si>
  <si>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</si>
  <si>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</si>
  <si>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</si>
  <si>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</si>
  <si>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</si>
  <si>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</si>
  <si>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</si>
  <si>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</si>
  <si>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</si>
  <si>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</si>
  <si>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</si>
  <si>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</si>
  <si>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</si>
  <si>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</si>
  <si>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</si>
  <si>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</si>
  <si>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</si>
  <si>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</si>
  <si>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</si>
  <si>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</si>
  <si>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</si>
  <si>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</si>
  <si>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</si>
  <si>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</si>
  <si>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</si>
  <si>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</si>
  <si>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</si>
  <si>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</si>
  <si>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</si>
  <si>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</si>
  <si>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</si>
  <si>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</si>
  <si>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</si>
  <si>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</si>
  <si>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</si>
  <si>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</si>
  <si>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</si>
  <si>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</si>
  <si>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</si>
  <si>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</si>
  <si>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</si>
  <si>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</si>
  <si>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</si>
  <si>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</si>
  <si>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</si>
  <si>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</si>
  <si>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</si>
  <si>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</si>
  <si>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</si>
  <si>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</si>
  <si>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</si>
  <si>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</si>
  <si>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</si>
  <si>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</si>
  <si>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</si>
  <si>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</si>
  <si>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</si>
  <si>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</si>
  <si>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</si>
  <si>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</si>
  <si>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</si>
  <si>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</si>
  <si>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</si>
  <si>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</si>
  <si>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</si>
  <si>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</si>
  <si>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</si>
  <si>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</si>
  <si>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</si>
  <si>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</si>
  <si>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</si>
  <si>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</si>
  <si>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</si>
  <si>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</si>
  <si>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</si>
  <si>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</si>
  <si>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</si>
  <si>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</si>
  <si>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</si>
  <si>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</si>
  <si>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</si>
  <si>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</si>
  <si>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</si>
  <si>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</si>
  <si>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</si>
  <si>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</si>
  <si>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</si>
  <si>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</si>
  <si>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</si>
  <si>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</si>
  <si>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</si>
  <si>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</si>
  <si>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</si>
  <si>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</si>
  <si>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</si>
  <si>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</si>
  <si>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</si>
  <si>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</si>
  <si>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</si>
  <si>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</si>
  <si>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</si>
  <si>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</si>
  <si>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</si>
  <si>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</si>
  <si>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</si>
  <si>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</si>
  <si>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</si>
  <si>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</si>
  <si>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</si>
  <si>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</si>
  <si>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</si>
  <si>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</si>
  <si>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</si>
  <si>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</si>
  <si>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</si>
  <si>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</si>
  <si>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</si>
  <si>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</si>
  <si>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</si>
  <si>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</si>
  <si>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</si>
  <si>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</si>
  <si>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</si>
  <si>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</si>
  <si>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</si>
  <si>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</si>
  <si>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</si>
  <si>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</si>
  <si>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</si>
  <si>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</si>
  <si>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</si>
  <si>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</si>
  <si>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</si>
  <si>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</si>
  <si>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</si>
  <si>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</si>
  <si>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</si>
  <si>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</si>
  <si>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</si>
  <si>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</si>
  <si>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</si>
  <si>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</si>
  <si>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</si>
  <si>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</si>
  <si>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</si>
  <si>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</si>
  <si>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</si>
  <si>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</si>
  <si>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</si>
  <si>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</si>
  <si>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</si>
  <si>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</si>
  <si>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</si>
  <si>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</si>
  <si>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</si>
  <si>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</si>
  <si>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</si>
  <si>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</si>
  <si>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</si>
  <si>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</si>
  <si>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</si>
  <si>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</si>
  <si>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</si>
  <si>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</si>
  <si>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</si>
  <si>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</si>
  <si>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</si>
  <si>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</si>
  <si>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</si>
  <si>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</si>
  <si>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</si>
  <si>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</si>
  <si>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</si>
  <si>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</si>
  <si>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</si>
  <si>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</si>
  <si>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</si>
  <si>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</si>
  <si>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</si>
  <si>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</si>
  <si>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</si>
  <si>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</si>
  <si>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</si>
  <si>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</si>
  <si>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</si>
  <si>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</si>
  <si>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</si>
  <si>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</si>
  <si>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</si>
  <si>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</si>
  <si>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</si>
  <si>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</si>
  <si>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</si>
  <si>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</si>
  <si>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</si>
  <si>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</si>
  <si>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</si>
  <si>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</si>
  <si>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</si>
  <si>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</si>
  <si>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</si>
  <si>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</si>
  <si>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</si>
  <si>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</si>
  <si>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</si>
  <si>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</si>
  <si>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</si>
  <si>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</si>
  <si>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</si>
  <si>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</si>
  <si>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</si>
  <si>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</si>
  <si>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</si>
  <si>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</si>
  <si>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</si>
  <si>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</si>
  <si>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</si>
  <si>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</si>
  <si>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</si>
  <si>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</si>
  <si>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</si>
  <si>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</si>
  <si>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</si>
  <si>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</si>
  <si>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</si>
  <si>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</si>
  <si>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</si>
  <si>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</si>
  <si>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</si>
  <si>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</si>
  <si>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</si>
  <si>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</si>
  <si>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</si>
  <si>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</si>
  <si>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</si>
  <si>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</si>
  <si>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</si>
  <si>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</si>
  <si>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</si>
  <si>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</si>
  <si>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</si>
  <si>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</si>
  <si>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</si>
  <si>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</si>
  <si>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</si>
  <si>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</si>
  <si>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</si>
  <si>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</si>
  <si>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</si>
  <si>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</si>
  <si>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</si>
  <si>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</si>
  <si>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</si>
  <si>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</si>
  <si>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</si>
  <si>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</si>
  <si>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</si>
  <si>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</si>
  <si>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</si>
  <si>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</si>
  <si>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</si>
  <si>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</si>
  <si>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</si>
  <si>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</si>
  <si>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</si>
  <si>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</si>
  <si>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</si>
  <si>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</si>
  <si>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</si>
  <si>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</si>
  <si>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</si>
  <si>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</si>
  <si>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</si>
  <si>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</si>
  <si>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</si>
  <si>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</si>
  <si>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</si>
  <si>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</si>
  <si>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</si>
  <si>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</si>
  <si>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</si>
  <si>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</si>
  <si>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</si>
  <si>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</si>
  <si>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</si>
  <si>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</si>
  <si>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</si>
  <si>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</si>
  <si>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</si>
  <si>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</si>
  <si>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</si>
  <si>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</si>
  <si>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</si>
  <si>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</si>
  <si>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</si>
  <si>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</si>
  <si>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</si>
  <si>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</si>
  <si>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</si>
  <si>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</si>
  <si>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</si>
  <si>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</si>
  <si>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</si>
  <si>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</si>
  <si>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</si>
  <si>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</si>
  <si>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</si>
  <si>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</si>
  <si>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</si>
  <si>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</si>
  <si>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</si>
  <si>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</si>
  <si>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</si>
  <si>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</si>
  <si>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</si>
  <si>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</si>
  <si>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</si>
  <si>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</si>
  <si>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</si>
  <si>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</si>
  <si>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</si>
  <si>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</si>
  <si>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</si>
  <si>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</si>
  <si>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</si>
  <si>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</si>
  <si>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</si>
  <si>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</si>
  <si>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</si>
  <si>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</si>
  <si>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</si>
  <si>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</si>
  <si>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</si>
  <si>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</si>
  <si>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</si>
  <si>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</si>
  <si>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</si>
  <si>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</si>
  <si>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</si>
  <si>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</si>
  <si>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</si>
  <si>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</si>
  <si>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</si>
  <si>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</si>
  <si>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</si>
  <si>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</si>
  <si>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</si>
  <si>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</si>
  <si>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</si>
  <si>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</si>
  <si>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</si>
  <si>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</si>
  <si>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</si>
  <si>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</si>
  <si>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</si>
  <si>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</si>
  <si>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</si>
  <si>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</si>
  <si>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</si>
  <si>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</si>
  <si>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</si>
  <si>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</si>
  <si>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</si>
  <si>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</si>
  <si>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</si>
  <si>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</si>
  <si>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</si>
  <si>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</si>
  <si>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</si>
  <si>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</si>
  <si>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</si>
  <si>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</si>
  <si>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</si>
  <si>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</si>
  <si>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</si>
  <si>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</si>
  <si>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</si>
  <si>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</si>
  <si>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</si>
  <si>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</si>
  <si>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</si>
  <si>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</si>
  <si>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</si>
  <si>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</si>
  <si>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</si>
  <si>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</si>
  <si>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</si>
  <si>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</si>
  <si>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</si>
  <si>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</si>
  <si>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</si>
  <si>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</si>
  <si>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</si>
  <si>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</si>
  <si>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</si>
  <si>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</si>
  <si>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</si>
  <si>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</si>
  <si>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</si>
  <si>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</si>
  <si>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</si>
  <si>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</si>
  <si>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</si>
  <si>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</si>
  <si>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</si>
  <si>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</si>
  <si>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</si>
  <si>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</si>
  <si>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</si>
  <si>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</si>
  <si>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</si>
  <si>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</si>
  <si>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</si>
  <si>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</si>
  <si>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</si>
  <si>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</si>
  <si>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</si>
  <si>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</si>
  <si>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</si>
  <si>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</si>
  <si>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</si>
  <si>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</si>
  <si>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</si>
  <si>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</si>
  <si>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</si>
  <si>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</si>
  <si>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</si>
  <si>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</si>
  <si>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</si>
  <si>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</si>
  <si>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</si>
  <si>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</si>
  <si>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</si>
  <si>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</si>
  <si>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</si>
  <si>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</si>
  <si>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</si>
  <si>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</si>
  <si>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</si>
  <si>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</si>
  <si>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</si>
  <si>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</si>
  <si>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</si>
  <si>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</si>
  <si>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</si>
  <si>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</si>
  <si>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</si>
  <si>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</si>
  <si>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</si>
  <si>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</si>
  <si>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</si>
  <si>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</si>
  <si>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</si>
  <si>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</si>
  <si>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</si>
  <si>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</si>
  <si>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</si>
  <si>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</si>
  <si>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</si>
  <si>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</si>
  <si>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</si>
  <si>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</si>
  <si>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</si>
  <si>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</si>
  <si>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</si>
  <si>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</si>
  <si>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</si>
  <si>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</si>
  <si>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</si>
  <si>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</si>
  <si>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</si>
  <si>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</si>
  <si>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</si>
  <si>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</si>
  <si>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</si>
  <si>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</si>
  <si>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</si>
  <si>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</si>
  <si>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</si>
  <si>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</si>
  <si>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</si>
  <si>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</si>
  <si>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</si>
  <si>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</si>
  <si>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</si>
  <si>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</si>
  <si>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</si>
  <si>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</si>
  <si>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</si>
  <si>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</si>
  <si>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</si>
  <si>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</si>
  <si>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</si>
  <si>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</si>
  <si>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</si>
  <si>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</si>
  <si>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</si>
  <si>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</si>
  <si>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</si>
  <si>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</si>
  <si>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</si>
  <si>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</si>
  <si>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</si>
  <si>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</si>
  <si>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</si>
  <si>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</si>
  <si>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</si>
  <si>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</si>
  <si>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</si>
  <si>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</si>
  <si>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</si>
  <si>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</si>
  <si>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</si>
  <si>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</si>
  <si>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</si>
  <si>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</si>
  <si>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</si>
  <si>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</si>
  <si>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</si>
  <si>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</si>
  <si>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</si>
  <si>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</si>
  <si>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</si>
  <si>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</si>
  <si>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</si>
  <si>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</si>
  <si>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</si>
  <si>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</si>
  <si>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</si>
  <si>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</si>
  <si>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</si>
  <si>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</si>
  <si>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</si>
  <si>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</si>
  <si>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</si>
  <si>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</si>
  <si>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</si>
  <si>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</si>
  <si>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</si>
  <si>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</si>
  <si>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</si>
  <si>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</si>
  <si>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</si>
  <si>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</si>
  <si>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</si>
  <si>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</si>
  <si>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</si>
  <si>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</si>
  <si>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</si>
  <si>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</si>
  <si>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</si>
  <si>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</si>
  <si>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</si>
  <si>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</si>
  <si>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</si>
  <si>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</si>
  <si>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</si>
  <si>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</si>
  <si>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</si>
  <si>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</si>
  <si>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</si>
  <si>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</si>
  <si>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</si>
  <si>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</si>
  <si>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</si>
  <si>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</si>
  <si>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</si>
  <si>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</si>
  <si>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</si>
  <si>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</si>
  <si>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</si>
  <si>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</si>
  <si>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</si>
  <si>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</si>
  <si>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</si>
  <si>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</si>
  <si>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</si>
  <si>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</si>
  <si>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</si>
  <si>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</si>
  <si>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</si>
  <si>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</si>
  <si>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</si>
  <si>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</si>
  <si>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</si>
  <si>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</si>
  <si>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</si>
  <si>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</si>
  <si>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</si>
  <si>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</si>
  <si>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</si>
  <si>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</si>
  <si>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</si>
  <si>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</si>
  <si>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</si>
  <si>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</si>
  <si>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</si>
  <si>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</si>
  <si>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</si>
  <si>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</si>
  <si>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</si>
  <si>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</si>
  <si>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</si>
  <si>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</si>
  <si>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</si>
  <si>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</si>
  <si>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</si>
  <si>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</si>
  <si>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</si>
  <si>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</si>
  <si>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</si>
  <si>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</si>
  <si>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</si>
  <si>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</si>
  <si>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</si>
  <si>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</si>
  <si>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</si>
  <si>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</si>
  <si>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</si>
  <si>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</si>
  <si>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</si>
  <si>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</si>
  <si>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</si>
  <si>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</si>
  <si>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</si>
  <si>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</si>
  <si>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</si>
  <si>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</si>
  <si>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</si>
  <si>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</si>
  <si>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</si>
  <si>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</si>
  <si>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</si>
  <si>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</si>
  <si>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</si>
  <si>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</si>
  <si>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</si>
  <si>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</si>
  <si>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</si>
  <si>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</si>
  <si>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</si>
  <si>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</si>
  <si>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</si>
  <si>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</si>
  <si>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</si>
  <si>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</si>
  <si>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</si>
  <si>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</si>
  <si>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</si>
  <si>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</si>
  <si>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</si>
  <si>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</si>
  <si>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</si>
  <si>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</si>
  <si>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</si>
  <si>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</si>
  <si>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</si>
  <si>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</si>
  <si>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</si>
  <si>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</si>
  <si>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</si>
  <si>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</si>
  <si>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</si>
  <si>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</si>
  <si>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</si>
  <si>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</si>
  <si>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</si>
  <si>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</si>
  <si>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</si>
  <si>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</si>
  <si>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</si>
  <si>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</si>
  <si>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</si>
  <si>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</si>
  <si>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</si>
  <si>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</si>
  <si>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</si>
  <si>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</si>
  <si>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</si>
  <si>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</si>
  <si>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</si>
  <si>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</si>
  <si>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</si>
  <si>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</si>
  <si>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</si>
  <si>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</si>
  <si>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</si>
  <si>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</si>
  <si>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</si>
  <si>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</si>
  <si>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</si>
  <si>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</si>
  <si>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</si>
  <si>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</si>
  <si>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</si>
  <si>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</si>
  <si>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</si>
  <si>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</si>
  <si>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</si>
  <si>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</si>
  <si>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</si>
  <si>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</si>
  <si>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</si>
  <si>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</si>
  <si>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</si>
  <si>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</si>
  <si>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</si>
  <si>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</si>
  <si>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</si>
  <si>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</si>
  <si>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</si>
  <si>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</si>
  <si>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</si>
  <si>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</si>
  <si>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</si>
  <si>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</si>
  <si>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</si>
  <si>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</si>
  <si>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</si>
  <si>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</si>
  <si>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</si>
  <si>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</si>
  <si>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</si>
  <si>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</si>
  <si>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</si>
  <si>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</si>
  <si>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</si>
  <si>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</si>
  <si>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</si>
  <si>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</si>
  <si>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</si>
  <si>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</si>
  <si>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</si>
  <si>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</si>
  <si>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</si>
  <si>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</si>
  <si>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</si>
  <si>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</si>
  <si>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</si>
  <si>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</si>
  <si>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</si>
  <si>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</si>
  <si>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</si>
  <si>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</si>
  <si>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</si>
  <si>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</si>
  <si>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</si>
  <si>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</si>
  <si>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</si>
  <si>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</si>
  <si>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</si>
  <si>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</si>
  <si>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</si>
  <si>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</si>
  <si>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</si>
  <si>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</si>
  <si>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</si>
  <si>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</si>
  <si>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</si>
  <si>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</si>
  <si>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</si>
  <si>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</si>
  <si>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</si>
  <si>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</si>
  <si>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</si>
  <si>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</si>
  <si>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</si>
  <si>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</si>
  <si>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</si>
  <si>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</si>
  <si>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</si>
  <si>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</si>
  <si>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</si>
  <si>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</si>
  <si>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</si>
  <si>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</si>
  <si>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</si>
  <si>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</si>
  <si>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</si>
  <si>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</si>
  <si>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</si>
  <si>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</si>
  <si>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</si>
  <si>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</si>
  <si>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</si>
  <si>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</si>
  <si>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</si>
  <si>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</si>
  <si>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</si>
  <si>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</si>
  <si>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</si>
  <si>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</si>
  <si>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</si>
  <si>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</si>
  <si>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</si>
  <si>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</si>
  <si>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</si>
  <si>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</si>
  <si>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</si>
  <si>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</si>
  <si>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</si>
  <si>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</si>
  <si>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</si>
  <si>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</si>
  <si>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</si>
  <si>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</si>
  <si>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</si>
  <si>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</si>
  <si>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</si>
  <si>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</si>
  <si>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</si>
  <si>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</si>
  <si>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</si>
  <si>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</si>
  <si>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</si>
  <si>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</si>
  <si>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</si>
  <si>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</si>
  <si>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</si>
  <si>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</si>
  <si>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</si>
  <si>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</si>
  <si>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</si>
  <si>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</si>
  <si>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</si>
  <si>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</si>
  <si>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</si>
  <si>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</si>
  <si>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</si>
  <si>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</si>
  <si>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</si>
  <si>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</si>
  <si>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</si>
  <si>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</si>
  <si>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</si>
  <si>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</si>
  <si>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</si>
  <si>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</si>
  <si>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</si>
  <si>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</si>
  <si>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</si>
  <si>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</si>
  <si>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</si>
  <si>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</si>
  <si>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</si>
  <si>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</si>
  <si>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</si>
  <si>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</si>
  <si>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</si>
  <si>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</si>
  <si>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</si>
  <si>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</si>
  <si>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</si>
  <si>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</si>
  <si>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</si>
  <si>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</si>
  <si>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</si>
  <si>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</si>
  <si>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</si>
  <si>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</si>
  <si>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</si>
  <si>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</si>
  <si>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</si>
  <si>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</si>
  <si>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</si>
  <si>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</si>
  <si>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</si>
  <si>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</si>
  <si>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</si>
  <si>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</si>
  <si>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</si>
  <si>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</si>
  <si>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</si>
  <si>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</si>
  <si>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</si>
  <si>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</si>
  <si>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</si>
  <si>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</si>
  <si>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</si>
  <si>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</si>
  <si>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</si>
  <si>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</si>
  <si>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</si>
  <si>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</si>
  <si>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</si>
  <si>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</si>
  <si>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</si>
  <si>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</si>
  <si>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</si>
  <si>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</si>
  <si>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</si>
  <si>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</si>
  <si>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</si>
  <si>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</si>
  <si>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</si>
  <si>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</si>
  <si>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</si>
  <si>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</si>
  <si>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</si>
  <si>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</si>
  <si>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</si>
  <si>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</si>
  <si>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</si>
  <si>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</si>
  <si>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</si>
  <si>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</si>
  <si>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</si>
  <si>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</si>
  <si>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</si>
  <si>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</si>
  <si>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</si>
  <si>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</si>
  <si>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</si>
  <si>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</si>
  <si>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</si>
  <si>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</si>
  <si>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</si>
  <si>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</si>
  <si>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</si>
  <si>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</si>
  <si>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</si>
  <si>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</si>
  <si>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</si>
  <si>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</si>
  <si>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</si>
  <si>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</si>
  <si>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</si>
  <si>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</si>
  <si>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</si>
  <si>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</si>
  <si>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</si>
  <si>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</si>
  <si>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</si>
  <si>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</si>
  <si>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</si>
  <si>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</si>
  <si>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</si>
  <si>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</si>
  <si>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</si>
  <si>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</si>
  <si>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</si>
  <si>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</si>
  <si>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</si>
  <si>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</si>
  <si>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</si>
  <si>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</si>
  <si>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</si>
  <si>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</si>
  <si>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</si>
  <si>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</si>
  <si>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</si>
  <si>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</si>
  <si>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</si>
  <si>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</si>
  <si>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</si>
  <si>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</si>
  <si>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</si>
  <si>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</si>
  <si>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</si>
  <si>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</si>
  <si>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</si>
  <si>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</si>
  <si>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</si>
  <si>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</si>
  <si>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</si>
  <si>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</si>
  <si>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</si>
  <si>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</si>
  <si>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</si>
  <si>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</si>
  <si>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</si>
  <si>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</si>
  <si>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</si>
  <si>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</si>
  <si>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</si>
  <si>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</si>
  <si>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</si>
  <si>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</si>
  <si>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</si>
  <si>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</si>
  <si>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</si>
  <si>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</si>
  <si>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</si>
  <si>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</si>
  <si>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</si>
  <si>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</si>
  <si>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</si>
  <si>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</si>
  <si>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</si>
  <si>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</si>
  <si>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</si>
  <si>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</si>
  <si>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</si>
  <si>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</si>
  <si>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</si>
  <si>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</si>
  <si>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</si>
  <si>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</si>
  <si>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</si>
  <si>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</si>
  <si>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</si>
  <si>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</si>
  <si>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</si>
  <si>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</si>
  <si>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</si>
  <si>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</si>
  <si>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</si>
  <si>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</si>
  <si>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</si>
  <si>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</si>
  <si>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</si>
  <si>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</si>
  <si>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</si>
  <si>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</si>
  <si>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</si>
  <si>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</si>
  <si>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</si>
  <si>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</si>
  <si>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</si>
  <si>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</si>
  <si>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</si>
  <si>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</si>
  <si>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</si>
  <si>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</si>
  <si>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</si>
  <si>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</si>
  <si>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</si>
  <si>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</si>
  <si>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</si>
  <si>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</si>
  <si>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</si>
  <si>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</si>
  <si>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</si>
  <si>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</si>
  <si>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</si>
  <si>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</si>
  <si>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</si>
  <si>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</si>
  <si>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</si>
  <si>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</si>
  <si>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</si>
  <si>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</si>
  <si>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</si>
  <si>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</si>
  <si>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</si>
  <si>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</si>
  <si>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</si>
  <si>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</si>
  <si>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</si>
  <si>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</si>
  <si>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</si>
  <si>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</si>
  <si>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</si>
  <si>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</si>
  <si>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</si>
  <si>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</si>
  <si>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</si>
  <si>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</si>
  <si>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</si>
  <si>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</si>
  <si>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</si>
  <si>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</si>
  <si>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</si>
  <si>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</si>
  <si>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</si>
  <si>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</si>
  <si>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</si>
  <si>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</si>
  <si>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</si>
  <si>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</si>
  <si>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</si>
  <si>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</si>
  <si>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</si>
  <si>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</si>
  <si>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</si>
  <si>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</si>
  <si>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</si>
  <si>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</si>
  <si>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</si>
  <si>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</si>
  <si>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</si>
  <si>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</si>
  <si>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</si>
  <si>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</si>
  <si>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</si>
  <si>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</si>
  <si>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</si>
  <si>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</si>
  <si>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</si>
  <si>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</si>
  <si>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</si>
  <si>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</si>
  <si>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</si>
  <si>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</si>
  <si>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</si>
  <si>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</si>
  <si>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</si>
  <si>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</si>
  <si>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</si>
  <si>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</si>
  <si>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</si>
  <si>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</si>
  <si>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</si>
  <si>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</si>
  <si>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</si>
  <si>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</si>
  <si>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</si>
  <si>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</si>
  <si>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</si>
  <si>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</si>
  <si>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</si>
  <si>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</si>
  <si>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</si>
  <si>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</si>
  <si>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</si>
  <si>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</si>
  <si>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</si>
  <si>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</si>
  <si>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</si>
  <si>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</si>
  <si>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</si>
  <si>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</si>
  <si>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</si>
  <si>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</si>
  <si>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</si>
  <si>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</si>
  <si>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</si>
  <si>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</si>
  <si>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</si>
  <si>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</si>
  <si>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</si>
  <si>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</si>
  <si>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</si>
  <si>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</si>
  <si>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</si>
  <si>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</si>
  <si>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</si>
  <si>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</si>
  <si>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</si>
  <si>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</si>
  <si>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</si>
  <si>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</si>
  <si>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</si>
  <si>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</si>
  <si>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</si>
  <si>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</si>
  <si>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</si>
  <si>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</si>
  <si>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</si>
  <si>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</si>
  <si>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</si>
  <si>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</si>
  <si>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</si>
  <si>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</si>
  <si>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</si>
  <si>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</si>
  <si>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</si>
  <si>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</si>
  <si>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</si>
  <si>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</si>
  <si>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</si>
  <si>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</si>
  <si>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</si>
  <si>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</si>
  <si>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</si>
  <si>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</si>
  <si>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</si>
  <si>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</si>
  <si>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</si>
  <si>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</si>
  <si>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</si>
  <si>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</si>
  <si>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</si>
  <si>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</si>
  <si>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</si>
  <si>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</si>
  <si>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</si>
  <si>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</si>
  <si>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</si>
  <si>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</si>
  <si>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</si>
  <si>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</si>
  <si>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</si>
  <si>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</si>
  <si>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</si>
  <si>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</si>
  <si>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</si>
  <si>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</si>
  <si>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</si>
  <si>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</si>
  <si>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</si>
  <si>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</si>
  <si>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</si>
  <si>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</si>
  <si>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</si>
  <si>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</si>
  <si>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</si>
  <si>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</si>
  <si>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</si>
  <si>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</si>
  <si>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</si>
  <si>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</si>
  <si>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</si>
  <si>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</si>
  <si>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</si>
  <si>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</si>
  <si>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</si>
  <si>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</si>
  <si>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</si>
  <si>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</si>
  <si>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</si>
  <si>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</si>
  <si>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</si>
  <si>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</si>
  <si>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</si>
  <si>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</si>
  <si>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</si>
  <si>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</si>
  <si>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</si>
  <si>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</si>
  <si>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</si>
  <si>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</si>
  <si>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</si>
  <si>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</si>
  <si>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</si>
  <si>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</si>
  <si>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</si>
  <si>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</si>
  <si>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</si>
  <si>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</si>
  <si>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</si>
  <si>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</si>
  <si>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</si>
  <si>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</si>
  <si>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</si>
  <si>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</si>
  <si>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</si>
  <si>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</si>
  <si>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</si>
  <si>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</si>
  <si>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</si>
  <si>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</si>
  <si>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</si>
  <si>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</si>
  <si>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</si>
  <si>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</si>
  <si>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</si>
  <si>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</si>
  <si>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</si>
  <si>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</si>
  <si>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</si>
  <si>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</si>
  <si>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</si>
  <si>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</si>
  <si>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</si>
  <si>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</si>
  <si>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</si>
  <si>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</si>
  <si>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</si>
  <si>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</si>
  <si>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</si>
  <si>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</si>
  <si>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</si>
  <si>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</si>
  <si>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</si>
  <si>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</si>
  <si>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</si>
  <si>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</si>
  <si>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</si>
  <si>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</si>
  <si>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</si>
  <si>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</si>
  <si>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</si>
  <si>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</si>
  <si>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</si>
  <si>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</si>
  <si>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</si>
  <si>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</si>
  <si>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</si>
  <si>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</si>
  <si>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</si>
  <si>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</si>
  <si>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</si>
  <si>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</si>
  <si>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</si>
  <si>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</si>
  <si>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</si>
  <si>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</si>
  <si>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</si>
  <si>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</si>
  <si>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</si>
  <si>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</si>
  <si>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</si>
  <si>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</si>
  <si>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</si>
  <si>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</si>
  <si>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</si>
  <si>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</si>
  <si>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</si>
  <si>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</si>
  <si>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</si>
  <si>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</si>
  <si>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</si>
  <si>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</si>
  <si>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</si>
  <si>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</si>
  <si>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</si>
  <si>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</si>
  <si>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</si>
  <si>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</si>
  <si>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</si>
  <si>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</si>
  <si>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</si>
  <si>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</si>
  <si>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</si>
  <si>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</si>
  <si>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</si>
  <si>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</si>
  <si>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</si>
  <si>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</si>
  <si>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</si>
  <si>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</si>
  <si>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</si>
  <si>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</si>
  <si>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</si>
  <si>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</si>
  <si>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</si>
  <si>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</si>
  <si>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</si>
  <si>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</si>
  <si>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</si>
  <si>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</si>
  <si>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</si>
  <si>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</si>
  <si>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</si>
  <si>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</si>
  <si>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</si>
  <si>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</si>
  <si>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</si>
  <si>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</si>
  <si>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</si>
  <si>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</si>
  <si>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</si>
  <si>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</si>
  <si>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</si>
  <si>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</si>
  <si>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</si>
  <si>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</si>
  <si>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</si>
  <si>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</si>
  <si>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</si>
  <si>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</si>
  <si>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</si>
  <si>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</si>
  <si>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</si>
  <si>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</si>
  <si>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</si>
  <si>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</si>
  <si>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</si>
  <si>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</si>
  <si>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</si>
  <si>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</si>
  <si>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</si>
  <si>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</si>
  <si>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</si>
  <si>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</si>
  <si>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</si>
  <si>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</si>
  <si>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</si>
  <si>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</si>
  <si>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</si>
  <si>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</si>
  <si>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</si>
  <si>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</si>
  <si>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</si>
  <si>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</si>
  <si>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</si>
  <si>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</si>
  <si>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</si>
  <si>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</si>
  <si>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</si>
  <si>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</si>
  <si>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</si>
  <si>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</si>
  <si>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</si>
  <si>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</si>
  <si>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</si>
  <si>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</si>
  <si>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</si>
  <si>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</si>
  <si>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</si>
  <si>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</si>
  <si>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</si>
  <si>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</si>
  <si>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</si>
  <si>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</si>
  <si>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</si>
  <si>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</si>
  <si>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</si>
  <si>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</si>
  <si>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</si>
  <si>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</si>
  <si>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</si>
  <si>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</si>
  <si>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</si>
  <si>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</si>
  <si>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</si>
  <si>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</si>
  <si>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</si>
  <si>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</si>
  <si>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</si>
  <si>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</si>
  <si>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</si>
  <si>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</si>
  <si>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</si>
  <si>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</si>
  <si>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</si>
  <si>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</si>
  <si>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</si>
  <si>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</si>
  <si>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</si>
  <si>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</si>
  <si>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</si>
  <si>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</si>
  <si>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</si>
  <si>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</si>
  <si>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</si>
  <si>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</si>
  <si>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</si>
  <si>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</si>
  <si>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</si>
  <si>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</si>
  <si>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</si>
  <si>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</si>
  <si>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</si>
  <si>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</si>
  <si>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</si>
  <si>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</si>
  <si>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</si>
  <si>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</si>
  <si>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</si>
  <si>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</si>
  <si>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</si>
  <si>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</si>
  <si>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</si>
  <si>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</si>
  <si>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</si>
  <si>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</si>
  <si>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</si>
  <si>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TCSTGR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</si>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</sst>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62" activePane="bottomRight" state="frozen"/>
      <selection pane="bottomRight" activeCell="H275" sqref="H275:P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/>
      <c r="P260" s="168"/>
      <c r="Q260" s="83"/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e">
        <f t="shared" si="32"/>
        <v>#DIV/0!</v>
      </c>
      <c r="BR260" s="18" t="e">
        <f t="shared" si="33"/>
        <v>#DIV/0!</v>
      </c>
      <c r="BS260" s="18" t="e">
        <f t="shared" si="34"/>
        <v>#DIV/0!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96" t="s">
        <v>957</v>
      </c>
      <c r="J263" s="212">
        <v>98</v>
      </c>
      <c r="K263" s="212">
        <v>564</v>
      </c>
      <c r="L263" s="83">
        <v>531.5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3120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564</v>
      </c>
      <c r="AQ263" s="281">
        <f>IF(BS_CONTROLE[[#This Row],[KM - Fim]]=0, "-", BS_CONTROLE[[#This Row],[KM - Fim]])</f>
        <v>531.5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96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</v>
      </c>
      <c r="B275" s="166"/>
      <c r="C275" s="8" t="str">
        <f>IF(BS_CONTROLE[[#This Row],[DATA]]="","",WEEKNUM(BS_CONTROLE[[#This Row],[DATA]]))</f>
        <v/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/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>A6046036</v>
      </c>
      <c r="B280" s="166">
        <v>46036</v>
      </c>
      <c r="C280" s="8">
        <f>IF(BS_CONTROLE[[#This Row],[DATA]]="","",WEEKNUM(BS_CONTROLE[[#This Row],[DATA]]))</f>
        <v>3</v>
      </c>
      <c r="D280" s="51" t="s">
        <v>107</v>
      </c>
      <c r="E280" s="314">
        <v>282</v>
      </c>
      <c r="F280" s="167" t="s">
        <v>33</v>
      </c>
      <c r="G280" s="9" t="str">
        <f>IF(D280="","*",VLOOKUP(F280,BS_ATIVIDADE[#All],3,FALSE))</f>
        <v>DETECÇÃO</v>
      </c>
      <c r="H280" s="168" t="s">
        <v>624</v>
      </c>
      <c r="I280" s="168" t="s">
        <v>957</v>
      </c>
      <c r="J280" s="212">
        <v>74</v>
      </c>
      <c r="K280" s="212">
        <v>291</v>
      </c>
      <c r="L280" s="83" t="s">
        <v>11</v>
      </c>
      <c r="M280" s="199" t="s">
        <v>554</v>
      </c>
      <c r="N280" s="199" t="s">
        <v>1524</v>
      </c>
      <c r="O280" s="168">
        <v>0.33333333333333331</v>
      </c>
      <c r="P280" s="168">
        <v>4.1666666666666664E-2</v>
      </c>
      <c r="Q280" s="83">
        <v>1</v>
      </c>
      <c r="R280" s="10" t="str">
        <f>IFERROR(_xlfn.XLOOKUP(F280, BS_ATIVIDADE[ATIVIDADE],BS_ATIVIDADE[UNIDADE] ), "*")</f>
        <v>KM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BASE_MAPA!$E$2:$E$359, BASE_MAPA!$J$2:$J$359), "ERRO")</f>
        <v>MARCO INICIAL - ALTO ARAGUAIA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9" t="str">
        <f>IF(BS_CONTROLE[[#This Row],[Local - Partida]]=0, "-", BS_CONTROLE[[#This Row],[Local - Partida]])</f>
        <v>TCS</v>
      </c>
      <c r="AL280" s="279" t="str">
        <f>IF(BS_CONTROLE[[#This Row],[Local - Encerramento]]=0, "-", BS_CONTROLE[[#This Row],[Local - Encerramento]])</f>
        <v>TGR2</v>
      </c>
      <c r="AM280" s="279" t="str">
        <f>IF(BS_CONTROLE[[#This Row],[Entre - Estações]]=0, "-", BS_CONTROLE[[#This Row],[Entre - Estações]])</f>
        <v>TCS-TGR</v>
      </c>
      <c r="AN280" s="279" t="str">
        <f>IF(BS_CONTROLE[[#This Row],[SB]]=0, "-", BS_CONTROLE[[#This Row],[SB]])</f>
        <v>TCSTGR</v>
      </c>
      <c r="AO280" s="280">
        <f>IF(BS_CONTROLE[[#This Row],[SUB]]=0, "-", BS_CONTROLE[[#This Row],[SUB]])</f>
        <v>74</v>
      </c>
      <c r="AP280" s="281">
        <f>IF(BS_CONTROLE[[#This Row],[KM - Inicio]]=0, "-", BS_CONTROLE[[#This Row],[KM - Inicio]])</f>
        <v>291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BASE_MAPA!$E$2:$E$359, BASE_MAPA!$J$2:$J$359), "ERRO")</f>
        <v>MARCO INICIAL - ALTO ARAGUAIA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Produção e Intervalo</v>
      </c>
      <c r="BR280" s="18">
        <f t="shared" si="33"/>
        <v>0</v>
      </c>
      <c r="BS280" s="18">
        <f t="shared" si="34"/>
        <v>0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/>
      </c>
      <c r="B289" s="166"/>
      <c r="C289" s="8" t="str">
        <f>IF(BS_CONTROLE[[#This Row],[DATA]]="","",WEEKNUM(BS_CONTROLE[[#This Row],[DATA]]))</f>
        <v/>
      </c>
      <c r="D289" s="51"/>
      <c r="E289" s="314">
        <v>291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Aderente</v>
      </c>
      <c r="BR289" s="18" t="str">
        <f t="shared" si="42"/>
        <v>*</v>
      </c>
      <c r="BS289" s="18" t="str">
        <f t="shared" si="43"/>
        <v>*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1526</v>
      </c>
      <c r="E3" s="316" t="s">
        <v>1527</v>
      </c>
      <c r="F3" s="316" t="s">
        <v>1528</v>
      </c>
      <c r="G3" s="316" t="s">
        <v>1529</v>
      </c>
      <c r="H3" s="316" t="s">
        <v>1530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1533</v>
      </c>
      <c r="W1" s="385"/>
      <c r="X1" s="385"/>
      <c r="Y1" s="103"/>
    </row>
    <row r="2" spans="1:25" s="100" customFormat="1" ht="11.25" customHeight="1">
      <c r="A2" s="104" t="s">
        <v>1534</v>
      </c>
      <c r="B2" s="104" t="s">
        <v>1535</v>
      </c>
      <c r="C2" s="104" t="s">
        <v>7</v>
      </c>
      <c r="D2" s="105" t="s">
        <v>1177</v>
      </c>
      <c r="E2" s="105" t="s">
        <v>1178</v>
      </c>
      <c r="F2" s="105" t="s">
        <v>1536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1537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564</v>
      </c>
      <c r="O264" s="291">
        <f>IF(FN_MC!L263="","*",FN_MC!L263)</f>
        <v>531.5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3120 M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*</v>
      </c>
      <c r="U268" s="109" t="str">
        <f>IF(FN_MC!W267="","*",FN_MC!W267)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*</v>
      </c>
      <c r="U271" s="109" t="str">
        <f>IF(FN_MC!W270="","*",FN_MC!W270)</f>
        <v>*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28" t="str">
        <f>IF(FN_MC!N273="","*",FN_MC!N273)</f>
        <v>-</v>
      </c>
      <c r="M274" s="110" t="str">
        <f>IF(FN_MC!J273="","*",FN_MC!J273)</f>
        <v>*</v>
      </c>
      <c r="N274" s="291" t="str">
        <f>IF(FN_MC!K273="","*",FN_MC!K273)</f>
        <v>*</v>
      </c>
      <c r="O274" s="291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 t="str">
        <f>IF(FN_MC!B275="","*",FN_MC!B275)</f>
        <v>*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FERRONORTE</v>
      </c>
      <c r="E281" s="109" t="str">
        <f>IF(FN_MC!T280="","*",FN_MC!T280)</f>
        <v>TCS-TGR</v>
      </c>
      <c r="F281" s="109">
        <f>IF(FN_MC!B280="","*",FN_MC!B280)</f>
        <v>46036</v>
      </c>
      <c r="G281" s="109" t="str">
        <f>IF(FN_MC!D280="","*",FN_MC!D280)</f>
        <v>A60</v>
      </c>
      <c r="H281" s="109" t="str">
        <f>IF(FN_MC!F280="","*",FN_MC!F280)</f>
        <v>DETECÇÃO - RONDA 7 DIAS</v>
      </c>
      <c r="I281" s="109" t="str">
        <f>IF(FN_MC!H280="","*",FN_MC!H280)</f>
        <v>TCS</v>
      </c>
      <c r="J281" s="109" t="str">
        <f>IF(FN_MC!I280="","*",FN_MC!I280)</f>
        <v>TGR2</v>
      </c>
      <c r="K281" s="109" t="str">
        <f>IF(FN_MC!M280="","*",FN_MC!M280)</f>
        <v>TCS-TGR</v>
      </c>
      <c r="L281" s="328" t="str">
        <f>IF(FN_MC!N280="","*",FN_MC!N280)</f>
        <v>TCSTGR</v>
      </c>
      <c r="M281" s="110">
        <f>IF(FN_MC!J280="","*",FN_MC!J280)</f>
        <v>74</v>
      </c>
      <c r="N281" s="291">
        <f>IF(FN_MC!K280="","*",FN_MC!K280)</f>
        <v>291</v>
      </c>
      <c r="O281" s="291" t="str">
        <f>IF(FN_MC!L280="","*",FN_MC!L280)</f>
        <v>-</v>
      </c>
      <c r="P281" s="110"/>
      <c r="Q281" s="127">
        <f>IF(FN_MC!O280="","*",FN_MC!O280)</f>
        <v>0.33333333333333331</v>
      </c>
      <c r="R281" s="127">
        <f>IF(FN_MC!P280="","*",FN_MC!P280)</f>
        <v>4.1666666666666664E-2</v>
      </c>
      <c r="S281" s="109" t="str">
        <f>IF(FN_MC!Q280="","*",CONCATENATE(FN_MC!Q280," ",FN_MC!R280))</f>
        <v>1 KM</v>
      </c>
      <c r="T281" s="109" t="str">
        <f>IF(FN_MC!V280="","*",FN_MC!V280)</f>
        <v>*</v>
      </c>
      <c r="U281" s="109" t="str">
        <f>IF(FN_MC!W280="","*",FN_MC!W280)</f>
        <v>*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28" t="str">
        <f>IF(FN_MC!N289="","*",FN_MC!N289)</f>
        <v>-</v>
      </c>
      <c r="M290" s="110" t="str">
        <f>IF(FN_MC!J289="","*",FN_MC!J289)</f>
        <v>*</v>
      </c>
      <c r="N290" s="291" t="str">
        <f>IF(FN_MC!K289="","*",FN_MC!K289)</f>
        <v>*</v>
      </c>
      <c r="O290" s="291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1538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1539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1540</v>
      </c>
      <c r="C4" s="321" t="s">
        <v>1541</v>
      </c>
      <c r="D4" s="321" t="s">
        <v>1542</v>
      </c>
      <c r="E4" s="321" t="s">
        <v>1543</v>
      </c>
      <c r="F4" s="321" t="s">
        <v>367</v>
      </c>
      <c r="G4" s="321" t="s">
        <v>1544</v>
      </c>
      <c r="H4" s="187"/>
    </row>
    <row r="5" spans="1:8" ht="43.5">
      <c r="A5" s="187"/>
      <c r="B5" s="322" t="s">
        <v>1545</v>
      </c>
      <c r="C5" s="322">
        <v>309525</v>
      </c>
      <c r="D5" s="322" t="s">
        <v>1546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1547</v>
      </c>
      <c r="C6" s="322">
        <v>256875</v>
      </c>
      <c r="D6" s="322" t="s">
        <v>1548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1549</v>
      </c>
      <c r="C7" s="322">
        <v>257278</v>
      </c>
      <c r="D7" s="322" t="s">
        <v>1550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1551</v>
      </c>
      <c r="C8" s="322">
        <v>261794</v>
      </c>
      <c r="D8" s="322" t="s">
        <v>1552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1553</v>
      </c>
      <c r="C9" s="322">
        <v>257033</v>
      </c>
      <c r="D9" s="322" t="s">
        <v>1554</v>
      </c>
      <c r="E9" s="322" t="s">
        <v>240</v>
      </c>
      <c r="F9" s="322" t="s">
        <v>554</v>
      </c>
      <c r="G9" s="322" t="s">
        <v>1555</v>
      </c>
      <c r="H9" s="187"/>
    </row>
    <row r="10" spans="1:8" ht="43.5">
      <c r="A10" s="187"/>
      <c r="B10" s="322" t="s">
        <v>1556</v>
      </c>
      <c r="C10" s="322">
        <v>396578</v>
      </c>
      <c r="D10" s="322" t="s">
        <v>1557</v>
      </c>
      <c r="E10" s="322" t="s">
        <v>240</v>
      </c>
      <c r="F10" s="322" t="s">
        <v>554</v>
      </c>
      <c r="G10" s="322" t="s">
        <v>1555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1558</v>
      </c>
      <c r="C2" s="95" t="s">
        <v>1162</v>
      </c>
      <c r="D2" s="95" t="s">
        <v>1164</v>
      </c>
      <c r="E2" s="95" t="s">
        <v>1559</v>
      </c>
      <c r="F2" s="95" t="s">
        <v>1560</v>
      </c>
      <c r="G2" s="95" t="s">
        <v>1561</v>
      </c>
      <c r="H2" s="95" t="s">
        <v>1562</v>
      </c>
      <c r="I2" s="95" t="s">
        <v>1563</v>
      </c>
      <c r="J2" s="95" t="s">
        <v>1564</v>
      </c>
      <c r="K2" s="130" t="s">
        <v>1565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*</v>
      </c>
      <c r="I266" s="120" t="str">
        <f>IF(FN_MC!AC260="","*",FN_MC!AC260)</f>
        <v>*</v>
      </c>
      <c r="J266" s="121" t="str">
        <f>IF(FN_MC!AA260="","*",FN_MC!AA260)</f>
        <v>*</v>
      </c>
      <c r="K266" s="133" t="str">
        <f>IF(FN_MC!AD260="","*",FN_MC!AD260)</f>
        <v>*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*</v>
      </c>
      <c r="I269" s="120" t="str">
        <f>IF(FN_MC!AC263="","*",FN_MC!AC263)</f>
        <v>*</v>
      </c>
      <c r="J269" s="121" t="str">
        <f>IF(FN_MC!AA263="","*",FN_MC!AA263)</f>
        <v>*</v>
      </c>
      <c r="K269" s="133" t="str">
        <f>IF(FN_MC!AD263="","*",FN_MC!AD263)</f>
        <v>*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*</v>
      </c>
      <c r="I273" s="120" t="str">
        <f>IF(FN_MC!AC267="","*",FN_MC!AC267)</f>
        <v>*</v>
      </c>
      <c r="J273" s="121" t="str">
        <f>IF(FN_MC!AA267="","*",FN_MC!AA267)</f>
        <v>*</v>
      </c>
      <c r="K273" s="133" t="str">
        <f>IF(FN_MC!AD267="","*",FN_MC!AD267)</f>
        <v>*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*</v>
      </c>
      <c r="K276" s="133" t="str">
        <f>IF(FN_MC!AD270="","*",FN_MC!AD270)</f>
        <v>*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 t="str">
        <f>IF(FN_MC!B273="","*",FN_MC!B273)</f>
        <v>*</v>
      </c>
      <c r="D279" s="120" t="str">
        <f>IF(FN_MC!D273="","*",FN_MC!D273)</f>
        <v>*</v>
      </c>
      <c r="E279" s="120" t="str">
        <f>IF(FN_MC!H273="","*",FN_MC!H273)</f>
        <v>*</v>
      </c>
      <c r="F279" s="136" t="str">
        <f>IF(FN_MC!M273="","*",FN_MC!M273)</f>
        <v>-</v>
      </c>
      <c r="G279" s="120" t="str">
        <f>IF(FN_MC!I273="","*",FN_MC!I273)</f>
        <v>*</v>
      </c>
      <c r="H279" s="120" t="str">
        <f>IF(FN_MC!AB273="","*",FN_MC!AB273)</f>
        <v>*</v>
      </c>
      <c r="I279" s="120" t="str">
        <f>IF(FN_MC!AC273="","*",FN_MC!AC273)</f>
        <v>*</v>
      </c>
      <c r="J279" s="121" t="str">
        <f>IF(FN_MC!AA273="","*",FN_MC!AA273)</f>
        <v>*</v>
      </c>
      <c r="K279" s="133" t="str">
        <f>IF(FN_MC!AD273="","*",FN_MC!AD273)</f>
        <v>*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 t="str">
        <f>IF(FN_MC!B275="","*",FN_MC!B275)</f>
        <v>*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*</v>
      </c>
      <c r="I281" s="120" t="str">
        <f>IF(FN_MC!AC275="","*",FN_MC!AC275)</f>
        <v>*</v>
      </c>
      <c r="J281" s="121" t="str">
        <f>IF(FN_MC!AA275="","*",FN_MC!AA275)</f>
        <v>*</v>
      </c>
      <c r="K281" s="133" t="str">
        <f>IF(FN_MC!AD275="","*",FN_MC!AD275)</f>
        <v>*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>
        <f>IF(FN_MC!B280="","*",FN_MC!B280)</f>
        <v>46036</v>
      </c>
      <c r="D286" s="120" t="str">
        <f>IF(FN_MC!D280="","*",FN_MC!D280)</f>
        <v>A60</v>
      </c>
      <c r="E286" s="120" t="str">
        <f>IF(FN_MC!H280="","*",FN_MC!H280)</f>
        <v>TCS</v>
      </c>
      <c r="F286" s="136" t="str">
        <f>IF(FN_MC!M280="","*",FN_MC!M280)</f>
        <v>TCS-TGR</v>
      </c>
      <c r="G286" s="120" t="str">
        <f>IF(FN_MC!I280="","*",FN_MC!I280)</f>
        <v>TGR2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*</v>
      </c>
      <c r="K290" s="133" t="str">
        <f>IF(FN_MC!AD284="","*",FN_MC!AD284)</f>
        <v>*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 t="str">
        <f>IF(FN_MC!B289="","*",FN_MC!B289)</f>
        <v>*</v>
      </c>
      <c r="D295" s="120" t="str">
        <f>IF(FN_MC!D289="","*",FN_MC!D289)</f>
        <v>*</v>
      </c>
      <c r="E295" s="120" t="str">
        <f>IF(FN_MC!H289="","*",FN_MC!H289)</f>
        <v>*</v>
      </c>
      <c r="F295" s="136" t="str">
        <f>IF(FN_MC!M289="","*",FN_MC!M289)</f>
        <v>-</v>
      </c>
      <c r="G295" s="120" t="str">
        <f>IF(FN_MC!I289="","*",FN_MC!I289)</f>
        <v>*</v>
      </c>
      <c r="H295" s="120" t="str">
        <f>IF(FN_MC!AB289="","*",FN_MC!AB289)</f>
        <v>*</v>
      </c>
      <c r="I295" s="120" t="str">
        <f>IF(FN_MC!AC289="","*",FN_MC!AC289)</f>
        <v>*</v>
      </c>
      <c r="J295" s="121" t="str">
        <f>IF(FN_MC!AA289="","*",FN_MC!AA289)</f>
        <v>*</v>
      </c>
      <c r="K295" s="133" t="str">
        <f>IF(FN_MC!AD289="","*",FN_MC!AD289)</f>
        <v>*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1566</v>
      </c>
      <c r="D5" s="389"/>
      <c r="E5" s="389"/>
      <c r="F5" s="389"/>
      <c r="G5" s="389"/>
      <c r="H5" s="389"/>
      <c r="I5" s="389"/>
      <c r="J5" s="390"/>
      <c r="K5" s="391" t="s">
        <v>1567</v>
      </c>
      <c r="L5" s="392"/>
      <c r="M5" s="392"/>
      <c r="N5" s="392"/>
      <c r="O5" s="393" t="s">
        <v>1568</v>
      </c>
      <c r="P5" s="394"/>
      <c r="Q5" s="395"/>
    </row>
    <row r="6" spans="1:17" s="93" customFormat="1" ht="15.75" customHeight="1">
      <c r="A6" s="87" t="s">
        <v>1536</v>
      </c>
      <c r="B6" s="94" t="s">
        <v>1535</v>
      </c>
      <c r="C6" s="95" t="s">
        <v>1177</v>
      </c>
      <c r="D6" s="96" t="s">
        <v>1178</v>
      </c>
      <c r="E6" s="95" t="s">
        <v>1569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1570</v>
      </c>
      <c r="M6" s="138" t="s">
        <v>30</v>
      </c>
      <c r="N6" s="139" t="s">
        <v>1172</v>
      </c>
      <c r="O6" s="241" t="s">
        <v>1215</v>
      </c>
      <c r="P6" s="152"/>
      <c r="Q6" s="188" t="s">
        <v>1571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*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*</v>
      </c>
      <c r="J262" s="131" t="str">
        <f>IF(FN_MC!P260="","*",FN_MC!P260)</f>
        <v>*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*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564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564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*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*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 t="str">
        <f>IF(FN_MC!B273="","*",FN_MC!B273)</f>
        <v>*</v>
      </c>
      <c r="B275" s="98" t="str">
        <f>IF(FN_MC!X273="","*",FN_MC!X273)</f>
        <v>*</v>
      </c>
      <c r="C275" s="99" t="str">
        <f>IF(FN_MC!S273="","*",FN_MC!S273)</f>
        <v>-</v>
      </c>
      <c r="D275" s="99" t="str">
        <f>IF(FN_MC!T273="","*",FN_MC!T273)</f>
        <v>-</v>
      </c>
      <c r="E275" s="99" t="str">
        <f>IF(FN_MC!D273="","*",FN_MC!D273)</f>
        <v>*</v>
      </c>
      <c r="F275" s="99" t="str">
        <f>IF(FN_MC!H273="","*",FN_MC!H273)</f>
        <v>*</v>
      </c>
      <c r="G275" s="99" t="str">
        <f>IF(FN_MC!M273="","*",FN_MC!M273)</f>
        <v>-</v>
      </c>
      <c r="H275" s="149" t="str">
        <f>IF(FN_MC!K273="","*",FN_MC!K273)</f>
        <v>*</v>
      </c>
      <c r="I275" s="131" t="str">
        <f>IF(FN_MC!O273="","*",FN_MC!O273)</f>
        <v>*</v>
      </c>
      <c r="J275" s="131" t="str">
        <f>IF(FN_MC!P273="","*",FN_MC!P273)</f>
        <v>*</v>
      </c>
      <c r="K275" s="140" t="str">
        <f>IF(FN_MC!AK273="","*",FN_MC!AK273)</f>
        <v>-</v>
      </c>
      <c r="L275" s="140" t="str">
        <f>IF(FN_MC!AM273="","*",FN_MC!AM273)</f>
        <v>-</v>
      </c>
      <c r="M275" s="140" t="str">
        <f>IF(FN_MC!AP273="","*",FN_MC!AP273)</f>
        <v>-</v>
      </c>
      <c r="N275" s="140" t="str">
        <f>IF(FN_MC!AM273="","*",FN_MC!AM273)</f>
        <v>-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 t="str">
        <f>IF(FN_MC!B275="","*",FN_MC!B275)</f>
        <v>*</v>
      </c>
      <c r="B277" s="98" t="str">
        <f>IF(FN_MC!X275="","*",FN_MC!X275)</f>
        <v>*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>
        <f>IF(FN_MC!B280="","*",FN_MC!B280)</f>
        <v>46036</v>
      </c>
      <c r="B282" s="98" t="str">
        <f>IF(FN_MC!X280="","*",FN_MC!X280)</f>
        <v>*</v>
      </c>
      <c r="C282" s="99" t="str">
        <f>IF(FN_MC!S280="","*",FN_MC!S280)</f>
        <v>FERRONORTE</v>
      </c>
      <c r="D282" s="99" t="str">
        <f>IF(FN_MC!T280="","*",FN_MC!T280)</f>
        <v>TCS-TGR</v>
      </c>
      <c r="E282" s="99" t="str">
        <f>IF(FN_MC!D280="","*",FN_MC!D280)</f>
        <v>A60</v>
      </c>
      <c r="F282" s="99" t="str">
        <f>IF(FN_MC!H280="","*",FN_MC!H280)</f>
        <v>TCS</v>
      </c>
      <c r="G282" s="99" t="str">
        <f>IF(FN_MC!M280="","*",FN_MC!M280)</f>
        <v>TCS-TGR</v>
      </c>
      <c r="H282" s="149">
        <f>IF(FN_MC!K280="","*",FN_MC!K280)</f>
        <v>291</v>
      </c>
      <c r="I282" s="131">
        <f>IF(FN_MC!O280="","*",FN_MC!O280)</f>
        <v>0.33333333333333331</v>
      </c>
      <c r="J282" s="131">
        <f>IF(FN_MC!P280="","*",FN_MC!P280)</f>
        <v>4.1666666666666664E-2</v>
      </c>
      <c r="K282" s="140" t="str">
        <f>IF(FN_MC!AK280="","*",FN_MC!AK280)</f>
        <v>TCS</v>
      </c>
      <c r="L282" s="140" t="str">
        <f>IF(FN_MC!AM280="","*",FN_MC!AM280)</f>
        <v>TCS-TGR</v>
      </c>
      <c r="M282" s="140">
        <f>IF(FN_MC!AP280="","*",FN_MC!AP280)</f>
        <v>291</v>
      </c>
      <c r="N282" s="140" t="str">
        <f>IF(FN_MC!AM280="","*",FN_MC!AM280)</f>
        <v>TCS-TGR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*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49" t="str">
        <f>IF(FN_MC!K289="","*",FN_MC!K289)</f>
        <v>*</v>
      </c>
      <c r="I291" s="131" t="str">
        <f>IF(FN_MC!O289="","*",FN_MC!O289)</f>
        <v>*</v>
      </c>
      <c r="J291" s="131" t="str">
        <f>IF(FN_MC!P289="","*",FN_MC!P289)</f>
        <v>*</v>
      </c>
      <c r="K291" s="140" t="str">
        <f>IF(FN_MC!AK289="","*",FN_MC!AK289)</f>
        <v>-</v>
      </c>
      <c r="L291" s="140" t="str">
        <f>IF(FN_MC!AM289="","*",FN_MC!AM289)</f>
        <v>-</v>
      </c>
      <c r="M291" s="140" t="str">
        <f>IF(FN_MC!AP289="","*",FN_MC!AP289)</f>
        <v>-</v>
      </c>
      <c r="N291" s="140" t="str">
        <f>IF(FN_MC!AM289="","*",FN_MC!AM289)</f>
        <v>-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2026-01-13T17:06:56Z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