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58" documentId="8_{B6337239-1A00-434D-AAD0-422EA1FEB5AE}" xr6:coauthVersionLast="47" xr6:coauthVersionMax="47" xr10:uidLastSave="{9AFA3BBD-2F6F-4CFC-A674-0EACE6FE112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4" i="1" a="1"/>
  <c r="H44" i="1" s="1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B31" i="16"/>
  <c r="C31" i="16"/>
  <c r="F31" i="16"/>
  <c r="G31" i="16"/>
  <c r="H31" i="16"/>
  <c r="J31" i="16"/>
  <c r="M31" i="16"/>
  <c r="N31" i="16"/>
  <c r="O31" i="16"/>
  <c r="P31" i="16"/>
  <c r="Q31" i="16"/>
  <c r="R31" i="16"/>
  <c r="S31" i="16"/>
  <c r="T31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B37" i="16"/>
  <c r="C37" i="16"/>
  <c r="F37" i="16"/>
  <c r="G37" i="16"/>
  <c r="H37" i="16"/>
  <c r="J37" i="16"/>
  <c r="M37" i="16"/>
  <c r="N37" i="16"/>
  <c r="O37" i="16"/>
  <c r="P37" i="16"/>
  <c r="Q37" i="16"/>
  <c r="R37" i="16"/>
  <c r="S37" i="16"/>
  <c r="T37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B39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/>
  <c r="BF39" i="1"/>
  <c r="BR39" i="1"/>
  <c r="BS39" i="1"/>
  <c r="H40" i="1" a="1"/>
  <c r="H40" i="1" s="1"/>
  <c r="I37" i="16" s="1"/>
  <c r="H34" i="1" a="1"/>
  <c r="H34" i="1" s="1"/>
  <c r="I31" i="16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BB38" i="1"/>
  <c r="BC38" i="1" a="1"/>
  <c r="BC38" i="1"/>
  <c r="BD38" i="1" a="1"/>
  <c r="BD38" i="1"/>
  <c r="BF38" i="1"/>
  <c r="BR38" i="1"/>
  <c r="BS38" i="1"/>
  <c r="BT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/>
  <c r="L71" i="16" s="1"/>
  <c r="R76" i="1"/>
  <c r="S76" i="1" a="1"/>
  <c r="S76" i="1"/>
  <c r="T76" i="1" a="1"/>
  <c r="T76" i="1" s="1"/>
  <c r="AI76" i="1"/>
  <c r="BB76" i="1" s="1"/>
  <c r="AJ76" i="1"/>
  <c r="AK76" i="1"/>
  <c r="K75" i="11" s="1"/>
  <c r="AL76" i="1"/>
  <c r="AO76" i="1"/>
  <c r="BE76" i="1" s="1"/>
  <c r="AP76" i="1"/>
  <c r="M75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AI77" i="1"/>
  <c r="AJ77" i="1"/>
  <c r="AK77" i="1"/>
  <c r="K76" i="11" s="1"/>
  <c r="AL77" i="1"/>
  <c r="AO77" i="1"/>
  <c r="BE77" i="1" s="1"/>
  <c r="AP77" i="1"/>
  <c r="M76" i="11" s="1"/>
  <c r="AQ77" i="1"/>
  <c r="BB77" i="1"/>
  <c r="BC77" i="1" a="1"/>
  <c r="BC77" i="1" s="1"/>
  <c r="BD77" i="1" a="1"/>
  <c r="BD77" i="1"/>
  <c r="BF77" i="1"/>
  <c r="BR77" i="1"/>
  <c r="BS77" i="1"/>
  <c r="BT77" i="1"/>
  <c r="A78" i="1"/>
  <c r="C78" i="1"/>
  <c r="G78" i="1"/>
  <c r="M78" i="1" a="1"/>
  <c r="M78" i="1" s="1"/>
  <c r="AM78" i="1" s="1"/>
  <c r="N78" i="1" a="1"/>
  <c r="N78" i="1"/>
  <c r="L73" i="16" s="1"/>
  <c r="R78" i="1"/>
  <c r="S78" i="1" a="1"/>
  <c r="S78" i="1" s="1"/>
  <c r="T78" i="1" a="1"/>
  <c r="T78" i="1" s="1"/>
  <c r="AI78" i="1"/>
  <c r="AJ78" i="1"/>
  <c r="AK78" i="1"/>
  <c r="K77" i="11" s="1"/>
  <c r="AL78" i="1"/>
  <c r="AN78" i="1"/>
  <c r="AO78" i="1"/>
  <c r="BE78" i="1" s="1"/>
  <c r="AP78" i="1"/>
  <c r="M77" i="11" s="1"/>
  <c r="AQ78" i="1"/>
  <c r="BB78" i="1"/>
  <c r="BC78" i="1" a="1"/>
  <c r="BC78" i="1" s="1"/>
  <c r="BD78" i="1" a="1"/>
  <c r="BD78" i="1" s="1"/>
  <c r="BF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4" i="16" s="1"/>
  <c r="R79" i="1"/>
  <c r="S79" i="1" a="1"/>
  <c r="S79" i="1"/>
  <c r="T79" i="1" a="1"/>
  <c r="T79" i="1" s="1"/>
  <c r="AI79" i="1"/>
  <c r="BB79" i="1" s="1"/>
  <c r="AJ79" i="1"/>
  <c r="AK79" i="1"/>
  <c r="K78" i="11" s="1"/>
  <c r="AL79" i="1"/>
  <c r="AO79" i="1"/>
  <c r="BE79" i="1" s="1"/>
  <c r="AP79" i="1"/>
  <c r="M78" i="11" s="1"/>
  <c r="AQ79" i="1"/>
  <c r="BC79" i="1" a="1"/>
  <c r="BC79" i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AI80" i="1"/>
  <c r="BB80" i="1" s="1"/>
  <c r="AJ80" i="1"/>
  <c r="AK80" i="1"/>
  <c r="K79" i="11" s="1"/>
  <c r="AL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/>
  <c r="N81" i="1" a="1"/>
  <c r="N81" i="1" s="1"/>
  <c r="R81" i="1"/>
  <c r="S81" i="1" a="1"/>
  <c r="S81" i="1" s="1"/>
  <c r="T81" i="1" a="1"/>
  <c r="T81" i="1" s="1"/>
  <c r="AI81" i="1"/>
  <c r="AJ81" i="1"/>
  <c r="AK81" i="1"/>
  <c r="K80" i="11" s="1"/>
  <c r="AL81" i="1"/>
  <c r="AM81" i="1"/>
  <c r="AO81" i="1"/>
  <c r="BE81" i="1" s="1"/>
  <c r="AP81" i="1"/>
  <c r="M80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7" i="16" s="1"/>
  <c r="R82" i="1"/>
  <c r="S82" i="1" a="1"/>
  <c r="S82" i="1" s="1"/>
  <c r="T82" i="1" a="1"/>
  <c r="T82" i="1" s="1"/>
  <c r="AI82" i="1"/>
  <c r="AJ82" i="1"/>
  <c r="AK82" i="1"/>
  <c r="K81" i="11" s="1"/>
  <c r="AL82" i="1"/>
  <c r="AO82" i="1"/>
  <c r="BE82" i="1" s="1"/>
  <c r="AP82" i="1"/>
  <c r="M81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/>
  <c r="L78" i="16" s="1"/>
  <c r="R83" i="1"/>
  <c r="S83" i="1" a="1"/>
  <c r="S83" i="1"/>
  <c r="T83" i="1" a="1"/>
  <c r="T83" i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/>
  <c r="AM84" i="1" s="1"/>
  <c r="N84" i="1" a="1"/>
  <c r="N84" i="1" s="1"/>
  <c r="R84" i="1"/>
  <c r="S84" i="1" a="1"/>
  <c r="S84" i="1" s="1"/>
  <c r="T84" i="1" a="1"/>
  <c r="T84" i="1" s="1"/>
  <c r="AI84" i="1"/>
  <c r="AJ84" i="1"/>
  <c r="AK84" i="1"/>
  <c r="K83" i="11" s="1"/>
  <c r="AL84" i="1"/>
  <c r="AO84" i="1"/>
  <c r="BE84" i="1" s="1"/>
  <c r="AP84" i="1"/>
  <c r="M83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0" i="16" s="1"/>
  <c r="R85" i="1"/>
  <c r="S85" i="1" a="1"/>
  <c r="S85" i="1" s="1"/>
  <c r="T85" i="1" a="1"/>
  <c r="T85" i="1" s="1"/>
  <c r="AI85" i="1"/>
  <c r="BB85" i="1" s="1"/>
  <c r="AJ85" i="1"/>
  <c r="AK85" i="1"/>
  <c r="K84" i="11" s="1"/>
  <c r="AL85" i="1"/>
  <c r="AO85" i="1"/>
  <c r="BE85" i="1" s="1"/>
  <c r="AP85" i="1"/>
  <c r="M84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AI86" i="1"/>
  <c r="BB86" i="1" s="1"/>
  <c r="AJ86" i="1"/>
  <c r="AK86" i="1"/>
  <c r="K85" i="11" s="1"/>
  <c r="AL86" i="1"/>
  <c r="AO86" i="1"/>
  <c r="BE86" i="1" s="1"/>
  <c r="AP86" i="1"/>
  <c r="M85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6" i="11" s="1"/>
  <c r="AL87" i="1"/>
  <c r="AM87" i="1"/>
  <c r="AO87" i="1"/>
  <c r="BE87" i="1" s="1"/>
  <c r="AP87" i="1"/>
  <c r="M86" i="11" s="1"/>
  <c r="AQ87" i="1"/>
  <c r="BB87" i="1"/>
  <c r="BC87" i="1" a="1"/>
  <c r="BC87" i="1" s="1"/>
  <c r="BD87" i="1" a="1"/>
  <c r="BD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3" i="16" s="1"/>
  <c r="R88" i="1"/>
  <c r="S88" i="1" a="1"/>
  <c r="S88" i="1" s="1"/>
  <c r="T88" i="1" a="1"/>
  <c r="T88" i="1" s="1"/>
  <c r="AI88" i="1"/>
  <c r="BB88" i="1" s="1"/>
  <c r="AJ88" i="1"/>
  <c r="AK88" i="1"/>
  <c r="K87" i="11" s="1"/>
  <c r="AL88" i="1"/>
  <c r="AO88" i="1"/>
  <c r="BE88" i="1" s="1"/>
  <c r="AP88" i="1"/>
  <c r="M87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BB89" i="1" s="1"/>
  <c r="AJ89" i="1"/>
  <c r="AK89" i="1"/>
  <c r="K88" i="11" s="1"/>
  <c r="AL89" i="1"/>
  <c r="AO89" i="1"/>
  <c r="BE89" i="1" s="1"/>
  <c r="AP89" i="1"/>
  <c r="M88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AI90" i="1"/>
  <c r="AJ90" i="1"/>
  <c r="AK90" i="1"/>
  <c r="K89" i="11" s="1"/>
  <c r="AL90" i="1"/>
  <c r="AO90" i="1"/>
  <c r="BE90" i="1" s="1"/>
  <c r="AP90" i="1"/>
  <c r="M89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6" i="16" s="1"/>
  <c r="R91" i="1"/>
  <c r="S91" i="1" a="1"/>
  <c r="S91" i="1" s="1"/>
  <c r="T91" i="1" a="1"/>
  <c r="T91" i="1" s="1"/>
  <c r="AI91" i="1"/>
  <c r="BB91" i="1" s="1"/>
  <c r="AJ91" i="1"/>
  <c r="AK91" i="1"/>
  <c r="K90" i="11" s="1"/>
  <c r="AL91" i="1"/>
  <c r="AO91" i="1"/>
  <c r="BE91" i="1" s="1"/>
  <c r="AP91" i="1"/>
  <c r="M90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AI92" i="1"/>
  <c r="BB92" i="1" s="1"/>
  <c r="AJ92" i="1"/>
  <c r="AK92" i="1"/>
  <c r="K91" i="11" s="1"/>
  <c r="AL92" i="1"/>
  <c r="AO92" i="1"/>
  <c r="BE92" i="1" s="1"/>
  <c r="AP92" i="1"/>
  <c r="M91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AJ93" i="1"/>
  <c r="AK93" i="1"/>
  <c r="K92" i="11" s="1"/>
  <c r="AL93" i="1"/>
  <c r="AO93" i="1"/>
  <c r="BE93" i="1" s="1"/>
  <c r="AP93" i="1"/>
  <c r="M92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9" i="16" s="1"/>
  <c r="R94" i="1"/>
  <c r="S94" i="1" a="1"/>
  <c r="S94" i="1" s="1"/>
  <c r="T94" i="1" a="1"/>
  <c r="T94" i="1" s="1"/>
  <c r="AI94" i="1"/>
  <c r="BB94" i="1" s="1"/>
  <c r="AJ94" i="1"/>
  <c r="AK94" i="1"/>
  <c r="K93" i="11" s="1"/>
  <c r="AL94" i="1"/>
  <c r="AO94" i="1"/>
  <c r="BE94" i="1" s="1"/>
  <c r="AP94" i="1"/>
  <c r="M93" i="11" s="1"/>
  <c r="AQ94" i="1"/>
  <c r="BC94" i="1" a="1"/>
  <c r="BC94" i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4" i="11" s="1"/>
  <c r="AL95" i="1"/>
  <c r="AO95" i="1"/>
  <c r="BE95" i="1" s="1"/>
  <c r="AP95" i="1"/>
  <c r="M94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AI96" i="1"/>
  <c r="AJ96" i="1"/>
  <c r="AK96" i="1"/>
  <c r="K95" i="11" s="1"/>
  <c r="AL96" i="1"/>
  <c r="AO96" i="1"/>
  <c r="BE96" i="1" s="1"/>
  <c r="AP96" i="1"/>
  <c r="M95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2" i="16" s="1"/>
  <c r="R97" i="1"/>
  <c r="S97" i="1" a="1"/>
  <c r="S97" i="1" s="1"/>
  <c r="T97" i="1" a="1"/>
  <c r="T97" i="1" s="1"/>
  <c r="AI97" i="1"/>
  <c r="BB97" i="1" s="1"/>
  <c r="AJ97" i="1"/>
  <c r="AK97" i="1"/>
  <c r="K96" i="11" s="1"/>
  <c r="AL97" i="1"/>
  <c r="AO97" i="1"/>
  <c r="BE97" i="1" s="1"/>
  <c r="AP97" i="1"/>
  <c r="M96" i="11" s="1"/>
  <c r="AQ97" i="1"/>
  <c r="BC97" i="1" a="1"/>
  <c r="BC97" i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AI99" i="1"/>
  <c r="AJ99" i="1"/>
  <c r="AK99" i="1"/>
  <c r="K98" i="11" s="1"/>
  <c r="AL99" i="1"/>
  <c r="AO99" i="1"/>
  <c r="BE99" i="1" s="1"/>
  <c r="AP99" i="1"/>
  <c r="M98" i="11" s="1"/>
  <c r="AQ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95" i="16" s="1"/>
  <c r="R100" i="1"/>
  <c r="S100" i="1" a="1"/>
  <c r="S100" i="1" s="1"/>
  <c r="T100" i="1" a="1"/>
  <c r="T100" i="1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96" i="16" s="1"/>
  <c r="R101" i="1"/>
  <c r="S101" i="1" a="1"/>
  <c r="S101" i="1" s="1"/>
  <c r="T101" i="1" a="1"/>
  <c r="T101" i="1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101" i="11" s="1"/>
  <c r="AL102" i="1"/>
  <c r="AO102" i="1"/>
  <c r="BE102" i="1" s="1"/>
  <c r="AP102" i="1"/>
  <c r="M101" i="11" s="1"/>
  <c r="AQ102" i="1"/>
  <c r="BB102" i="1"/>
  <c r="BC102" i="1" a="1"/>
  <c r="BC102" i="1" s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AI103" i="1"/>
  <c r="BB103" i="1" s="1"/>
  <c r="AJ103" i="1"/>
  <c r="AK103" i="1"/>
  <c r="K102" i="11" s="1"/>
  <c r="AL103" i="1"/>
  <c r="AO103" i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3" i="11" s="1"/>
  <c r="AL104" i="1"/>
  <c r="AO104" i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0" i="16" s="1"/>
  <c r="R105" i="1"/>
  <c r="S105" i="1" a="1"/>
  <c r="S105" i="1" s="1"/>
  <c r="T105" i="1" a="1"/>
  <c r="T105" i="1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1" i="16" s="1"/>
  <c r="R106" i="1"/>
  <c r="S106" i="1" a="1"/>
  <c r="S106" i="1" s="1"/>
  <c r="T106" i="1" a="1"/>
  <c r="T106" i="1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AI108" i="1"/>
  <c r="AJ108" i="1"/>
  <c r="AK108" i="1"/>
  <c r="K107" i="11" s="1"/>
  <c r="AL108" i="1"/>
  <c r="AM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4" i="16" s="1"/>
  <c r="R109" i="1"/>
  <c r="S109" i="1" a="1"/>
  <c r="S109" i="1" s="1"/>
  <c r="T109" i="1" a="1"/>
  <c r="T109" i="1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AI111" i="1"/>
  <c r="AJ111" i="1"/>
  <c r="AK111" i="1"/>
  <c r="K110" i="11" s="1"/>
  <c r="AL111" i="1"/>
  <c r="AO111" i="1"/>
  <c r="BE111" i="1" s="1"/>
  <c r="AP111" i="1"/>
  <c r="M110" i="11" s="1"/>
  <c r="AQ111" i="1"/>
  <c r="BB111" i="1"/>
  <c r="BC111" i="1" a="1"/>
  <c r="BC111" i="1" s="1"/>
  <c r="BD111" i="1" a="1"/>
  <c r="BD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7" i="16" s="1"/>
  <c r="R112" i="1"/>
  <c r="S112" i="1" a="1"/>
  <c r="S112" i="1" s="1"/>
  <c r="T112" i="1" a="1"/>
  <c r="T112" i="1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0" i="16" s="1"/>
  <c r="R115" i="1"/>
  <c r="S115" i="1" a="1"/>
  <c r="S115" i="1" s="1"/>
  <c r="T115" i="1" a="1"/>
  <c r="T115" i="1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3" i="16" s="1"/>
  <c r="R118" i="1"/>
  <c r="S118" i="1" a="1"/>
  <c r="S118" i="1" s="1"/>
  <c r="T118" i="1" a="1"/>
  <c r="T118" i="1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6" i="16" s="1"/>
  <c r="R121" i="1"/>
  <c r="S121" i="1" a="1"/>
  <c r="S121" i="1" s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19" i="16" s="1"/>
  <c r="R124" i="1"/>
  <c r="S124" i="1" a="1"/>
  <c r="S124" i="1" s="1"/>
  <c r="T124" i="1" a="1"/>
  <c r="T124" i="1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2" i="16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5" i="16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3" i="16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6" i="16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9" i="16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2" i="16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3" i="16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46" i="16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L155" i="16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A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A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203" i="1" l="1" a="1"/>
  <c r="BD203" i="1" s="1"/>
  <c r="BQ612" i="1"/>
  <c r="BQ327" i="1"/>
  <c r="BQ324" i="1"/>
  <c r="BQ321" i="1"/>
  <c r="BQ318" i="1"/>
  <c r="BQ315" i="1"/>
  <c r="BD190" i="1" a="1"/>
  <c r="BD190" i="1" s="1"/>
  <c r="BQ796" i="1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L76" i="16"/>
  <c r="AN81" i="1"/>
  <c r="L81" i="16"/>
  <c r="AN86" i="1"/>
  <c r="L72" i="16"/>
  <c r="AN77" i="1"/>
  <c r="L75" i="16"/>
  <c r="AN80" i="1"/>
  <c r="AN83" i="1"/>
  <c r="BD80" i="1" a="1"/>
  <c r="BD80" i="1" s="1"/>
  <c r="AN79" i="1"/>
  <c r="AN76" i="1"/>
  <c r="BD79" i="1" a="1"/>
  <c r="BD79" i="1" s="1"/>
  <c r="BD76" i="1" a="1"/>
  <c r="BD76" i="1" s="1"/>
  <c r="BQ15" i="1"/>
  <c r="BQ14" i="1"/>
  <c r="BQ13" i="1"/>
  <c r="BQ12" i="1"/>
  <c r="BQ11" i="1"/>
  <c r="BQ10" i="1"/>
  <c r="BQ9" i="1"/>
  <c r="BQ8" i="1"/>
  <c r="BQ7" i="1"/>
  <c r="BD129" i="1" a="1"/>
  <c r="BD129" i="1" s="1"/>
  <c r="BQ16" i="1"/>
  <c r="BD114" i="1" a="1"/>
  <c r="BD114" i="1" s="1"/>
  <c r="BD105" i="1" a="1"/>
  <c r="BD105" i="1" s="1"/>
  <c r="AN105" i="1"/>
  <c r="BD120" i="1" a="1"/>
  <c r="BD120" i="1" s="1"/>
  <c r="AN101" i="1"/>
  <c r="BD136" i="1" a="1"/>
  <c r="BD136" i="1" s="1"/>
  <c r="BQ39" i="1"/>
  <c r="L99" i="16"/>
  <c r="AN104" i="1"/>
  <c r="BE103" i="1"/>
  <c r="BD103" i="1" a="1"/>
  <c r="BD103" i="1" s="1"/>
  <c r="L98" i="16"/>
  <c r="AN103" i="1"/>
  <c r="L90" i="16"/>
  <c r="AN95" i="1"/>
  <c r="L88" i="16"/>
  <c r="AN93" i="1"/>
  <c r="BD126" i="1" a="1"/>
  <c r="BD126" i="1" s="1"/>
  <c r="BE104" i="1"/>
  <c r="BD104" i="1" a="1"/>
  <c r="BD104" i="1" s="1"/>
  <c r="L97" i="16"/>
  <c r="AN102" i="1"/>
  <c r="L93" i="16"/>
  <c r="AN98" i="1"/>
  <c r="L91" i="16"/>
  <c r="AN96" i="1"/>
  <c r="L84" i="16"/>
  <c r="AN89" i="1"/>
  <c r="L82" i="16"/>
  <c r="AN87" i="1"/>
  <c r="L79" i="16"/>
  <c r="AN84" i="1"/>
  <c r="BD123" i="1" a="1"/>
  <c r="BD123" i="1" s="1"/>
  <c r="L94" i="16"/>
  <c r="AN99" i="1"/>
  <c r="L87" i="16"/>
  <c r="AN92" i="1"/>
  <c r="L85" i="16"/>
  <c r="AN90" i="1"/>
  <c r="BD101" i="1" a="1"/>
  <c r="BD101" i="1" s="1"/>
  <c r="AN100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AN85" i="1"/>
  <c r="BD83" i="1" a="1"/>
  <c r="BD83" i="1" s="1"/>
  <c r="AN82" i="1"/>
  <c r="BD100" i="1" a="1"/>
  <c r="BD100" i="1" s="1"/>
  <c r="BD97" i="1" a="1"/>
  <c r="BD97" i="1" s="1"/>
  <c r="BD94" i="1" a="1"/>
  <c r="BD94" i="1" s="1"/>
  <c r="BD91" i="1" a="1"/>
  <c r="BD91" i="1" s="1"/>
  <c r="BD88" i="1" a="1"/>
  <c r="BD88" i="1" s="1"/>
  <c r="L111" i="16"/>
  <c r="AN116" i="1"/>
  <c r="L109" i="16"/>
  <c r="AN114" i="1"/>
  <c r="L102" i="16"/>
  <c r="AN107" i="1"/>
  <c r="L114" i="16"/>
  <c r="AN119" i="1"/>
  <c r="L112" i="16"/>
  <c r="AN117" i="1"/>
  <c r="L105" i="16"/>
  <c r="AN110" i="1"/>
  <c r="L103" i="16"/>
  <c r="AN108" i="1"/>
  <c r="L108" i="16"/>
  <c r="AN113" i="1"/>
  <c r="L106" i="16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L115" i="16"/>
  <c r="AN120" i="1"/>
  <c r="L117" i="16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L128" i="16"/>
  <c r="AN133" i="1"/>
  <c r="L118" i="16"/>
  <c r="AN123" i="1"/>
  <c r="L124" i="16"/>
  <c r="AN129" i="1"/>
  <c r="L121" i="16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L127" i="16"/>
  <c r="AN132" i="1"/>
  <c r="AN131" i="1"/>
  <c r="BD131" i="1" a="1"/>
  <c r="BD131" i="1" s="1"/>
  <c r="AN130" i="1"/>
  <c r="L130" i="16"/>
  <c r="AN135" i="1"/>
  <c r="L131" i="16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L140" i="16"/>
  <c r="AN145" i="1"/>
  <c r="L134" i="16"/>
  <c r="AN139" i="1"/>
  <c r="L137" i="16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L150" i="16"/>
  <c r="AN155" i="1"/>
  <c r="L148" i="16"/>
  <c r="AN153" i="1"/>
  <c r="L153" i="16"/>
  <c r="AN158" i="1"/>
  <c r="L151" i="16"/>
  <c r="AN156" i="1"/>
  <c r="L144" i="16"/>
  <c r="AN149" i="1"/>
  <c r="L154" i="16"/>
  <c r="AN159" i="1"/>
  <c r="L147" i="16"/>
  <c r="AN152" i="1"/>
  <c r="L145" i="16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L157" i="16"/>
  <c r="AN162" i="1"/>
  <c r="L156" i="16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23" i="16" l="1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23" i="16" l="1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3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<sst xmlns="http://schemas.openxmlformats.org/spreadsheetml/2006/main" count="4355" uniqueCount="1360">
  <si>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</si>
  <si>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</si>
  <si>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</si>
  <si>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</si>
  <si>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</si>
  <si>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</si>
  <si>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</si>
  <si>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</si>
  <si>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</si>
  <si>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</si>
  <si>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</si>
  <si>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</si>
  <si>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</si>
  <si>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</si>
  <si>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</si>
  <si>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</si>
  <si>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</si>
  <si>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</si>
  <si>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</si>
  <si>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</si>
  <si>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</si>
  <si>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</si>
  <si>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</si>
  <si>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</si>
  <si>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</si>
  <si>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</si>
  <si>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</si>
  <si>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</si>
  <si>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</si>
  <si>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</si>
  <si>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</si>
  <si>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</si>
  <si>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</si>
  <si>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</si>
  <si>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</si>
  <si>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</si>
  <si>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</si>
  <si>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</si>
  <si>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</si>
  <si>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</si>
  <si>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</si>
  <si>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</si>
  <si>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</si>
  <si>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</si>
  <si>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</si>
  <si>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</si>
  <si>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</si>
  <si>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</si>
  <si>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</si>
  <si>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</si>
  <si>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</si>
  <si>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</si>
  <si>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</si>
  <si>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</si>
  <si>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</si>
  <si>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</si>
  <si>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</si>
  <si>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</si>
  <si>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</si>
  <si>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</si>
  <si>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</si>
  <si>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</si>
  <si>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</si>
  <si>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</si>
  <si>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</si>
  <si>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</si>
  <si>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</si>
  <si>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</si>
  <si>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</si>
  <si>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</si>
  <si>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</si>
  <si>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</si>
  <si>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</si>
  <si>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</si>
  <si>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</si>
  <si>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</si>
  <si>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</si>
  <si>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</si>
  <si>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</si>
  <si>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</si>
  <si>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</si>
  <si>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</si>
  <si>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</si>
  <si>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</si>
  <si>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</si>
  <si>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</si>
  <si>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</si>
  <si>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</si>
  <si>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</si>
  <si>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</si>
  <si>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</si>
  <si>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</si>
  <si>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</si>
  <si>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</si>
  <si>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</si>
  <si>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</si>
  <si>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</si>
  <si>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</si>
  <si>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</si>
  <si>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</si>
  <si>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</si>
  <si>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</si>
  <si>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</si>
  <si>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</si>
  <si>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</si>
  <si>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</si>
  <si>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</si>
  <si>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</si>
  <si>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</si>
  <si>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</si>
  <si>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</si>
  <si>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</si>
  <si>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</si>
  <si>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</si>
  <si>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</si>
  <si>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</si>
  <si>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</si>
  <si>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</si>
  <si>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</si>
  <si>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</si>
  <si>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</si>
  <si>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</si>
  <si>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</si>
  <si>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</si>
  <si>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</si>
  <si>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</si>
  <si>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</si>
  <si>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</si>
  <si>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</si>
  <si>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</si>
  <si>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</si>
  <si>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</si>
  <si>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</si>
  <si>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</si>
  <si>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</si>
  <si>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</si>
  <si>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</si>
  <si>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</si>
  <si>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</si>
  <si>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</si>
  <si>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</si>
  <si>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</si>
  <si>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</si>
  <si>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</si>
  <si>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</si>
  <si>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</si>
  <si>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</si>
  <si>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</si>
  <si>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</si>
  <si>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</si>
  <si>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</si>
  <si>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</si>
  <si>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</si>
  <si>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</si>
  <si>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</si>
  <si>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</si>
  <si>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</si>
  <si>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</si>
  <si>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</si>
  <si>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</si>
  <si>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</si>
  <si>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</si>
  <si>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</si>
  <si>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</si>
  <si>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</si>
  <si>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</si>
  <si>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</si>
  <si>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</si>
  <si>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</si>
  <si>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</si>
  <si>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</si>
  <si>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</si>
  <si>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</si>
  <si>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</si>
  <si>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</si>
  <si>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</si>
  <si>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</si>
  <si>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</si>
  <si>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</si>
  <si>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</si>
  <si>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</si>
  <si>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</si>
  <si>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</si>
  <si>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</si>
  <si>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</si>
  <si>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</si>
  <si>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</si>
  <si>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</si>
  <si>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</si>
  <si>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</si>
  <si>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</si>
  <si>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</si>
  <si>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</si>
  <si>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</si>
  <si>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</si>
  <si>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</si>
  <si>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</si>
  <si>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</si>
  <si>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</si>
  <si>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</si>
  <si>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</si>
  <si>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</si>
  <si>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</si>
  <si>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</si>
  <si>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</si>
  <si>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</si>
  <si>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</si>
  <si>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</si>
  <si>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</si>
  <si>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</si>
  <si>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</si>
  <si>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</si>
  <si>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</si>
  <si>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</si>
  <si>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</si>
  <si>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</si>
  <si>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</si>
  <si>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</si>
  <si>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</si>
  <si>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</si>
  <si>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</si>
  <si>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</si>
  <si>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</si>
  <si>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</si>
  <si>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</si>
  <si>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</si>
  <si>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</si>
  <si>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</si>
  <si>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</si>
  <si>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</si>
  <si>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</si>
  <si>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</si>
  <si>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</si>
  <si>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</si>
  <si>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</si>
  <si>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</si>
  <si>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</si>
  <si>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</si>
  <si>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</si>
  <si>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</si>
  <si>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</si>
  <si>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</si>
  <si>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</si>
  <si>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</si>
  <si>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</si>
  <si>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</si>
  <si>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</si>
  <si>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</si>
  <si>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</si>
  <si>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</si>
  <si>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</si>
  <si>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</si>
  <si>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</si>
  <si>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</si>
  <si>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</si>
  <si>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</si>
  <si>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</si>
  <si>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</si>
  <si>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</si>
  <si>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</si>
  <si>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</si>
  <si>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</si>
  <si>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</si>
  <si>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</si>
  <si>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</si>
  <si>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</si>
  <si>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</si>
  <si>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</si>
  <si>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</si>
  <si>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</si>
  <si>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</si>
  <si>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</si>
  <si>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</si>
  <si>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</si>
  <si>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</si>
  <si>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</si>
  <si>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</si>
  <si>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</si>
  <si>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</si>
  <si>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</si>
  <si>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</si>
  <si>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</si>
  <si>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</si>
  <si>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</si>
  <si>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</si>
  <si>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</si>
  <si>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</si>
  <si>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</si>
  <si>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</si>
  <si>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</si>
  <si>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</si>
  <si>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</si>
  <si>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</si>
  <si>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</si>
  <si>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</si>
  <si>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</si>
  <si>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</si>
  <si>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</si>
  <si>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</si>
  <si>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</si>
  <si>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</si>
  <si>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</si>
  <si>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</si>
  <si>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</si>
  <si>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</si>
  <si>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</si>
  <si>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</si>
  <si>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</si>
  <si>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</si>
  <si>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</si>
  <si>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</si>
  <si>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</si>
  <si>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</si>
  <si>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</si>
  <si>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</si>
  <si>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</si>
  <si>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</si>
  <si>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</si>
  <si>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</si>
  <si>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</si>
  <si>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</si>
  <si>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</si>
  <si>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</si>
  <si>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</si>
  <si>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</si>
  <si>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</si>
  <si>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</si>
  <si>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</si>
  <si>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</si>
  <si>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</si>
  <si>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</si>
  <si>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</si>
  <si>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</si>
  <si>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</si>
  <si>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</si>
  <si>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</si>
  <si>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</si>
  <si>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</si>
  <si>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</si>
  <si>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</si>
  <si>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</si>
  <si>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</si>
  <si>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</si>
  <si>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</si>
  <si>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</si>
  <si>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</si>
  <si>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</si>
  <si>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</si>
  <si>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</si>
  <si>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</si>
  <si>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</si>
  <si>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</si>
  <si>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</si>
  <si>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</si>
  <si>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</si>
  <si>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</si>
  <si>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</si>
  <si>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</si>
  <si>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</si>
  <si>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</si>
  <si>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</si>
  <si>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</si>
  <si>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</si>
  <si>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</si>
  <si>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</si>
  <si>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</si>
  <si>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</si>
  <si>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</si>
  <si>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</si>
  <si>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</si>
  <si>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</si>
  <si>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</si>
  <si>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</si>
  <si>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</si>
  <si>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</si>
  <si>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</si>
  <si>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</si>
  <si>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</si>
  <si>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</si>
  <si>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</si>
  <si>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</si>
  <si>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</si>
  <si>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</si>
  <si>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</si>
  <si>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</si>
  <si>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</si>
  <si>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</si>
  <si>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</si>
  <si>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</si>
  <si>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</si>
  <si>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</si>
  <si>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</si>
  <si>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</si>
  <si>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</si>
  <si>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</si>
  <si>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</si>
  <si>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</si>
  <si>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</si>
  <si>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</si>
  <si>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</si>
  <si>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</si>
  <si>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</si>
  <si>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</si>
  <si>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</si>
  <si>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</si>
  <si>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</si>
  <si>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</si>
  <si>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</si>
  <si>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</si>
  <si>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</si>
  <si>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</si>
  <si>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</si>
  <si>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</si>
  <si>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</si>
  <si>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</si>
  <si>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</si>
  <si>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</si>
  <si>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</si>
  <si>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</si>
  <si>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</si>
  <si>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</si>
  <si>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</si>
  <si>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</si>
  <si>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</si>
  <si>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</si>
  <si>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</si>
  <si>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</si>
  <si>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</si>
  <si>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</si>
  <si>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</si>
  <si>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</si>
  <si>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</si>
  <si>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</si>
  <si>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</si>
  <si>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</si>
  <si>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</si>
  <si>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</si>
  <si>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</si>
  <si>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</si>
  <si>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</si>
  <si>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</si>
  <si>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</si>
  <si>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</si>
  <si>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</si>
  <si>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</si>
  <si>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</si>
  <si>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</si>
  <si>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</si>
  <si>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</si>
  <si>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</si>
  <si>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</si>
  <si>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</si>
  <si>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</si>
  <si>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</si>
  <si>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</si>
  <si>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</si>
  <si>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</si>
  <si>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</si>
  <si>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</si>
  <si>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</si>
  <si>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</si>
  <si>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</si>
  <si>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</si>
  <si>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</si>
  <si>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</si>
  <si>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</si>
  <si>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</si>
  <si>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</si>
  <si>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</si>
  <si>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</si>
  <si>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</si>
  <si>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</si>
  <si>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</si>
  <si>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</si>
  <si>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</si>
  <si>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</si>
  <si>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</si>
  <si>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</si>
  <si>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</si>
  <si>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</si>
  <si>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</si>
  <si>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</si>
  <si>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</si>
  <si>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</si>
  <si>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</si>
  <si>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</si>
  <si>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</si>
  <si>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</si>
  <si>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</si>
  <si>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</si>
  <si>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</si>
  <si>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</si>
  <si>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</si>
  <si>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</si>
  <si>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</si>
  <si>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</si>
  <si>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</si>
  <si>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</si>
  <si>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</si>
  <si>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</si>
  <si>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</si>
  <si>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</si>
  <si>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</si>
  <si>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</si>
  <si>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</si>
  <si>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</si>
  <si>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</si>
  <si>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</si>
  <si>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</si>
  <si>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</si>
  <si>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</si>
  <si>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</si>
  <si>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</si>
  <si>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</si>
  <si>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</si>
  <si>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</si>
  <si>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</si>
  <si>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</si>
  <si>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</si>
  <si>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</si>
  <si>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</si>
  <si>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</si>
  <si>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</si>
  <si>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</si>
  <si>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</si>
  <si>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</si>
  <si>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</si>
  <si>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</si>
  <si>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</si>
  <si>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</si>
  <si>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</si>
  <si>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</si>
  <si>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</si>
  <si>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</si>
  <si>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</si>
  <si>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</si>
  <si>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</si>
  <si>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</si>
  <si>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</si>
  <si>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</si>
  <si>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</si>
  <si>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</si>
  <si>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</si>
  <si>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</si>
  <si>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</si>
  <si>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</si>
  <si>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</si>
  <si>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</si>
  <si>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</si>
  <si>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</si>
  <si>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</si>
  <si>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</si>
  <si>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</si>
  <si>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</si>
  <si>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</si>
  <si>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</si>
  <si>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</si>
  <si>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</si>
  <si>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</si>
  <si>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</si>
  <si>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</si>
  <si>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</si>
  <si>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</si>
  <si>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</si>
  <si>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</si>
  <si>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</si>
  <si>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</si>
  <si>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</si>
  <si>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</si>
  <si>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</si>
  <si>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</si>
  <si>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</si>
  <si>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</si>
  <si>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</si>
  <si>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</si>
  <si>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</si>
  <si>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</si>
  <si>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</si>
  <si>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</si>
  <si>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</si>
  <si>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</si>
  <si>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</si>
  <si>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</si>
  <si>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</si>
  <si>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</si>
  <si>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</si>
  <si>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</si>
  <si>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</si>
  <si>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</si>
  <si>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</si>
  <si>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</si>
  <si>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</si>
  <si>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</si>
  <si>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</si>
  <si>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</si>
  <si>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</si>
  <si>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</si>
  <si>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</si>
  <si>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</si>
  <si>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</si>
  <si>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</si>
  <si>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</si>
  <si>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</si>
  <si>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</si>
  <si>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</si>
  <si>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</si>
  <si>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</si>
  <si>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</si>
  <si>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</si>
  <si>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</si>
  <si>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</si>
  <si>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</si>
  <si>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</si>
  <si>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</si>
  <si>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</si>
  <si>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</si>
  <si>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</si>
  <si>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</si>
  <si>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</si>
  <si>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</si>
  <si>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</si>
  <si>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</si>
  <si>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</si>
  <si>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</si>
  <si>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</si>
  <si>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</si>
  <si>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</si>
  <si>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</si>
  <si>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</si>
  <si>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</si>
  <si>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</si>
  <si>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</si>
  <si>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</si>
  <si>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</si>
  <si>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</si>
  <si>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</si>
  <si>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</si>
  <si>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</si>
  <si>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</si>
  <si>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</si>
  <si>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</si>
  <si>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</si>
  <si>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</si>
  <si>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</si>
  <si>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</si>
  <si>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</si>
  <si>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</si>
  <si>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</si>
  <si>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</si>
  <si>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</si>
  <si>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</si>
  <si>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</si>
  <si>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</si>
  <si>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</si>
  <si>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</si>
  <si>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</si>
  <si>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</si>
  <si>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</si>
  <si>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</si>
  <si>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</si>
  <si>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</si>
  <si>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</si>
  <si>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</si>
  <si>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</si>
  <si>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</si>
  <si>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</si>
  <si>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</si>
  <si>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</si>
  <si>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</si>
  <si>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</si>
  <si>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</si>
  <si>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</si>
  <si>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</si>
  <si>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</si>
  <si>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</si>
  <si>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</si>
  <si>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</si>
  <si>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</si>
  <si>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</si>
  <si>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</si>
  <si>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</si>
  <si>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</si>
  <si>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</si>
  <si>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</si>
  <si>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</si>
  <si>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</si>
  <si>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</si>
  <si>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</si>
  <si>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</si>
  <si>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</si>
  <si>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</si>
  <si>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</si>
  <si>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</si>
  <si>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</si>
  <si>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</si>
  <si>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</si>
  <si>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</si>
  <si>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</si>
  <si>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</si>
  <si>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</si>
  <si>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</si>
  <si>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</si>
  <si>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</si>
  <si>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</si>
  <si>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</si>
  <si>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</si>
  <si>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</si>
  <si>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</si>
  <si>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</si>
  <si>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</si>
  <si>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</si>
  <si>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</si>
  <si>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</si>
  <si>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</si>
  <si>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</si>
  <si>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</si>
  <si>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</si>
  <si>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</si>
  <si>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</si>
  <si>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</si>
  <si>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</si>
  <si>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</si>
  <si>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</si>
  <si>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</si>
  <si>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</si>
  <si>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</si>
  <si>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</si>
  <si>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</si>
  <si>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</si>
  <si>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</si>
  <si>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</si>
  <si>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</si>
  <si>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</si>
  <si>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</si>
  <si>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</si>
  <si>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</si>
  <si>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</si>
  <si>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</si>
  <si>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</si>
  <si>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</si>
  <si>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</si>
  <si>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</si>
  <si>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</si>
  <si>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</si>
  <si>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</si>
  <si>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</si>
  <si>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</si>
  <si>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</si>
  <si>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</si>
  <si>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</si>
  <si>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</si>
  <si>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</si>
  <si>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</si>
  <si>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</si>
  <si>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</si>
  <si>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</si>
  <si>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</si>
  <si>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</si>
  <si>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</si>
  <si>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</si>
  <si>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</si>
  <si>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</si>
  <si>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</si>
  <si>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</si>
  <si>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</si>
  <si>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</si>
  <si>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</si>
  <si>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</si>
  <si>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</si>
  <si>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</si>
  <si>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</si>
  <si>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</si>
  <si>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</si>
  <si>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</si>
  <si>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</si>
  <si>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</si>
  <si>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</si>
  <si>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</si>
  <si>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</si>
  <si>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</si>
  <si>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</si>
  <si>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</si>
  <si>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</si>
  <si>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</si>
  <si>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</si>
  <si>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</si>
  <si>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</si>
  <si>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</si>
  <si>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</si>
  <si>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</si>
  <si>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</si>
  <si>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</si>
  <si>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</si>
  <si>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</si>
  <si>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</si>
  <si>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</si>
  <si>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</si>
  <si>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</si>
  <si>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</si>
  <si>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</si>
  <si>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</si>
  <si>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</si>
  <si>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</si>
  <si>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</si>
  <si>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</si>
  <si>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</si>
  <si>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</si>
  <si>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</si>
  <si>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</si>
  <si>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</si>
  <si>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</si>
  <si>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</si>
  <si>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</si>
  <si>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</si>
  <si>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</si>
  <si>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</si>
  <si>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</si>
  <si>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</si>
  <si>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</si>
  <si>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</si>
  <si>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</si>
  <si>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</si>
  <si>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</si>
  <si>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</si>
  <si>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</si>
  <si>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</si>
  <si>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</si>
  <si>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</si>
  <si>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</si>
  <si>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</si>
  <si>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</si>
  <si>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</si>
  <si>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</si>
  <si>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</si>
  <si>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</si>
  <si>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</si>
  <si>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</si>
  <si>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</si>
  <si>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</si>
  <si>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</si>
  <si>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</si>
  <si>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</si>
  <si>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</si>
  <si>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</si>
  <si>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</si>
  <si>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</si>
  <si>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</si>
  <si>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</si>
  <si>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</si>
  <si>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</si>
  <si>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</si>
  <si>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</si>
  <si>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</si>
  <si>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</si>
  <si>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</si>
  <si>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</si>
  <si>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</si>
  <si>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</si>
  <si>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</si>
  <si>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</si>
  <si>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</si>
  <si>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</si>
  <si>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</si>
  <si>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</si>
  <si>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</si>
  <si>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</si>
  <si>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</si>
  <si>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</si>
  <si>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</si>
  <si>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</si>
  <si>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</si>
  <si>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</si>
  <si>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</si>
  <si>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</si>
  <si>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</si>
  <si>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</si>
  <si>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</si>
  <si>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</si>
  <si>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</si>
  <si>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</si>
  <si>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</si>
  <si>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</si>
  <si>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</si>
  <si>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</si>
  <si>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</si>
  <si>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</si>
  <si>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</si>
  <si>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</si>
  <si>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</si>
  <si>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</si>
  <si>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</si>
  <si>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</si>
  <si>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</si>
  <si>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</si>
  <si>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</si>
  <si>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</si>
  <si>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</si>
  <si>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</si>
  <si>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</si>
  <si>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</si>
  <si>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</si>
  <si>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</si>
  <si>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</si>
  <si>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</si>
  <si>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</si>
  <si>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</si>
  <si>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</si>
  <si>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</si>
  <si>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</si>
  <si>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</si>
  <si>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</si>
  <si>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</si>
  <si>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</si>
  <si>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</si>
  <si>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</si>
  <si>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</si>
  <si>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</si>
  <si>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</si>
  <si>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</si>
  <si>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</si>
  <si>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</si>
  <si>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</si>
  <si>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</si>
  <si>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</si>
  <si>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</si>
  <si>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</si>
  <si>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</si>
  <si>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</si>
  <si>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</si>
  <si>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</si>
  <si>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</si>
  <si>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</si>
  <si>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</si>
  <si>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</si>
  <si>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</si>
  <si>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</si>
  <si>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</si>
  <si>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</si>
  <si>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</si>
  <si>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</si>
  <si>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</si>
  <si>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</si>
  <si>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</si>
  <si>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</si>
  <si>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</si>
  <si>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</si>
  <si>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</si>
  <si>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</si>
  <si>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</si>
  <si>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</si>
  <si>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</si>
  <si>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</si>
  <si>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</si>
  <si>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</si>
  <si>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</si>
  <si>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</si>
  <si>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</si>
  <si>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</si>
  <si>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</si>
  <si>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</si>
  <si>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</si>
  <si>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</si>
  <si>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</si>
  <si>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</si>
  <si>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</si>
  <si>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</si>
  <si>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</si>
  <si>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</si>
  <si>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</si>
  <si>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</si>
  <si>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</si>
  <si>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</si>
  <si>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</si>
  <si>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</si>
  <si>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</si>
  <si>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</si>
  <si>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</si>
  <si>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</si>
  <si>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</si>
  <si>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</si>
  <si>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</si>
  <si>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</si>
  <si>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</si>
  <si>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</si>
  <si>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</si>
  <si>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</si>
  <si>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</si>
  <si>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</si>
  <si>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</si>
  <si>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</si>
  <si>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</si>
  <si>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</si>
  <si>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</si>
  <si>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</si>
  <si>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</si>
  <si>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</si>
  <si>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</si>
  <si>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</si>
  <si>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</si>
  <si>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</si>
  <si>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</si>
  <si>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</si>
  <si>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</si>
  <si>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</si>
  <si>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</si>
  <si>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</si>
  <si>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</si>
  <si>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</si>
  <si>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</si>
  <si>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</si>
  <si>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</si>
  <si>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</si>
  <si>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</si>
  <si>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</si>
  <si>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</si>
  <si>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</si>
  <si>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</si>
  <si>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</si>
  <si>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</si>
  <si>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</si>
  <si>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</si>
  <si>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</si>
  <si>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</si>
  <si>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</si>
  <si>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</si>
  <si>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</si>
  <si>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</si>
  <si>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</si>
  <si>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</si>
  <si>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</si>
  <si>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</si>
  <si>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</si>
  <si>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</si>
  <si>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</si>
  <si>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</si>
  <si>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</si>
  <si>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</si>
  <si>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</si>
  <si>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</si>
  <si>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</si>
  <si>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</si>
  <si>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</si>
  <si>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</si>
  <si>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</si>
  <si>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</si>
  <si>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</si>
  <si>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</si>
  <si>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</si>
  <si>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</si>
  <si>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</si>
  <si>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</si>
  <si>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</si>
  <si>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</si>
  <si>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</si>
  <si>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</si>
  <si>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</si>
  <si>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</si>
  <si>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</si>
  <si>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</si>
  <si>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</si>
  <si>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</si>
  <si>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</si>
  <si>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</si>
  <si>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</si>
  <si>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</si>
  <si>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</si>
  <si>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</si>
  <si>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</si>
  <si>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</si>
  <si>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</si>
  <si>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</si>
  <si>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</si>
  <si>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</si>
  <si>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</si>
  <si>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</si>
  <si>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</si>
  <si>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</si>
  <si>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</si>
  <si>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</si>
  <si>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</si>
  <si>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</si>
  <si>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</si>
  <si>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</si>
  <si>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</si>
  <si>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</si>
  <si>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</si>
  <si>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</si>
  <si>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</si>
  <si>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</si>
  <si>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</si>
  <si>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</si>
  <si>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</si>
  <si>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</si>
  <si>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</si>
  <si>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</si>
  <si>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</si>
  <si>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</si>
  <si>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</si>
  <si>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</si>
  <si>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</si>
  <si>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</si>
  <si>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</si>
  <si>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</si>
  <si>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</si>
  <si>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</si>
  <si>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</si>
  <si>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</si>
  <si>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</si>
  <si>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</si>
  <si>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</si>
  <si>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</si>
  <si>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</si>
  <si>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</si>
  <si>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</si>
  <si>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</si>
  <si>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</si>
  <si>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</si>
  <si>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</si>
  <si>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</si>
  <si>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</si>
  <si>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</si>
  <si>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</si>
  <si>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</si>
  <si>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</si>
  <si>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</si>
  <si>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</si>
  <si>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</si>
  <si>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</si>
  <si>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</si>
  <si>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</si>
  <si>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</si>
  <si>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</si>
  <si>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</si>
  <si>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</si>
  <si>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</si>
  <si>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</si>
  <si>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</si>
  <si>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</si>
  <si>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</si>
  <si>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</si>
  <si>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</si>
  <si>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</si>
  <si>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</si>
  <si>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</si>
  <si>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</si>
  <si>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</si>
  <si>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</si>
  <si>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</si>
  <si>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</si>
  <si>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</si>
  <si>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</si>
  <si>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</si>
  <si>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</si>
  <si>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</si>
  <si>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</si>
  <si>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</si>
  <si>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</si>
  <si>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</si>
  <si>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</si>
  <si>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</si>
  <si>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</si>
  <si>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</si>
  <si>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</si>
  <si>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</si>
  <si>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</si>
  <si>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</si>
  <si>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</si>
  <si>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</si>
  <si>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</si>
  <si>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</si>
  <si>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</si>
  <si>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</si>
  <si>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</si>
  <si>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</si>
  <si>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</si>
  <si>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</si>
  <si>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</si>
  <si>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</si>
  <si>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</si>
  <si>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</si>
  <si>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</si>
  <si>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</si>
  <si>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</si>
  <si>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</si>
  <si>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</si>
  <si>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</si>
  <si>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</si>
  <si>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</si>
  <si>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</si>
  <si>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</si>
  <si>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</si>
  <si>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</si>
  <si>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</si>
  <si>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</si>
  <si>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</si>
  <si>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</si>
  <si>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</si>
  <si>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</si>
  <si>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</si>
  <si>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</si>
  <si>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</si>
  <si>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</si>
  <si>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</si>
  <si>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</si>
  <si>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</si>
  <si>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</si>
  <si>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</si>
  <si>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</si>
  <si>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</si>
  <si>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</si>
  <si>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</si>
  <si>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</si>
  <si>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</si>
  <si>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</si>
  <si>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</si>
  <si>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</si>
  <si>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</si>
  <si>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</si>
  <si>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</si>
  <si>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</si>
  <si>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</si>
  <si>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</si>
  <si>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</si>
  <si>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</si>
  <si>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</si>
  <si>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</si>
  <si>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</si>
  <si>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</si>
  <si>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</si>
  <si>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</si>
  <si>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</si>
  <si>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</si>
  <si>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</si>
  <si>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</si>
  <si>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</si>
  <si>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</si>
  <si>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</si>
  <si>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</si>
  <si>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</si>
  <si>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</si>
  <si>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</si>
  <si>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</si>
  <si>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</si>
  <si>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</si>
  <si>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</si>
  <si>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</si>
  <si>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</si>
  <si>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</si>
  <si>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</si>
  <si>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</si>
  <si>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</si>
  <si>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</si>
  <si>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</si>
  <si>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</si>
  <si>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</si>
  <si>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</si>
  <si>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</si>
  <si>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</si>
  <si>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</si>
  <si>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</si>
  <si>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</si>
  <si>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</si>
  <si>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</si>
  <si>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</si>
  <si>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</si>
  <si>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</si>
  <si>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</si>
  <si>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</si>
  <si>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</si>
  <si>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</si>
  <si>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</si>
  <si>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</si>
  <si>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</si>
  <si>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</si>
  <si>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</si>
  <si>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</si>
  <si>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</si>
  <si>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</si>
  <si>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</si>
  <si>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</si>
  <si>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</si>
  <si>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</si>
  <si>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</si>
  <si>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</si>
  <si>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</si>
  <si>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</si>
  <si>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</si>
  <si>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</si>
  <si>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</si>
  <si>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</si>
  <si>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</si>
  <si>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</si>
  <si>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</si>
  <si>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</si>
  <si>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</si>
  <si>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</si>
  <si>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</si>
  <si>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</si>
  <si>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TMI-TIN</t>
  </si>
  <si>
    <t>TMITIN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</si>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</sst>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7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customFilters>
        <customFilter operator="notEqual" val=" "/>
      </custom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D417" sqref="D416:D417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BJ1" activePane="topRight" state="frozen"/>
      <selection pane="topRight" activeCell="BK14" sqref="BK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2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15" si="2">IF(AND(BR7&lt;1,BS7&lt;1),"Produção e Intervalo",IF(BR7&lt;1,"Intervalo",IF(BS7&lt;1,"Produção","Aderente")))</f>
        <v>Produção e Intervalo</v>
      </c>
      <c r="BR7" s="15">
        <f t="shared" ref="BR7:BR15" si="3">IF(OR(B7="",F7=""),"*",AY7/P7)</f>
        <v>0</v>
      </c>
      <c r="BS7" s="15">
        <f t="shared" ref="BS7:BS15" si="4">IF(OR(B7="",F7=""),"*",BA7/Q7)</f>
        <v>0</v>
      </c>
      <c r="BT7" s="157" t="str">
        <f t="shared" ref="BT7:BT15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 t="shared" si="2"/>
        <v>Produção e Intervalo</v>
      </c>
      <c r="BR9" s="15">
        <f t="shared" si="3"/>
        <v>0.41666666666666652</v>
      </c>
      <c r="BS9" s="15">
        <f t="shared" si="4"/>
        <v>0.61055555555555552</v>
      </c>
      <c r="BT9" s="157" t="str">
        <f t="shared" si="5"/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 t="shared" si="2"/>
        <v>Aderente</v>
      </c>
      <c r="BR11" s="15" t="str">
        <f t="shared" si="3"/>
        <v>*</v>
      </c>
      <c r="BS11" s="15" t="str">
        <f t="shared" si="4"/>
        <v>*</v>
      </c>
      <c r="BT11" s="157" t="str">
        <f t="shared" si="5"/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str">
        <f t="shared" si="2"/>
        <v>Produção</v>
      </c>
      <c r="BR14" s="15">
        <f t="shared" si="3"/>
        <v>1.0888888888888903</v>
      </c>
      <c r="BS14" s="15">
        <f t="shared" si="4"/>
        <v>0</v>
      </c>
      <c r="BT14" s="157" t="str">
        <f t="shared" si="5"/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/>
      <c r="AU15" s="32"/>
      <c r="AV15" s="32"/>
      <c r="AW15" s="32"/>
      <c r="AX15" s="32"/>
      <c r="AY15" s="184" t="str">
        <f>IF(D15="","*",IFERROR(IF(ISODD(COUNT(AS15:AX15)),"ERRO",SUM((AT15-AS15),(AV15-AU15),(AX15-AW15))),"ERRO"))</f>
        <v>ERRO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e">
        <f t="shared" si="2"/>
        <v>#VALUE!</v>
      </c>
      <c r="BR15" s="15" t="e">
        <f t="shared" si="3"/>
        <v>#VALUE!</v>
      </c>
      <c r="BS15" s="15">
        <f t="shared" si="4"/>
        <v>0</v>
      </c>
      <c r="BT15" s="157" t="str">
        <f t="shared" si="5"/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8.3333333333333315E-2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 t="shared" ref="BQ16" si="6">IF(AND(BR16&lt;1,BS16&lt;1),"Produção e Intervalo",IF(BR16&lt;1,"Intervalo",IF(BS16&lt;1,"Produção","Aderente")))</f>
        <v>Aderente</v>
      </c>
      <c r="BR16" s="15">
        <f t="shared" ref="BR16" si="7">IF(OR(B16="",F16=""),"*",AY16/P16)</f>
        <v>0.99999999999999978</v>
      </c>
      <c r="BS16" s="15">
        <f t="shared" ref="BS16" si="8">IF(OR(B16="",F16=""),"*",BA16/Q16)</f>
        <v>1</v>
      </c>
      <c r="BT16" s="157" t="str">
        <f t="shared" ref="BT16:BT72" si="9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30"/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</v>
      </c>
      <c r="BT17" s="157" t="str">
        <f t="shared" si="9"/>
        <v/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1258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1259</v>
      </c>
      <c r="W18" s="135" t="s">
        <v>1260</v>
      </c>
      <c r="X18" s="152" t="s">
        <v>966</v>
      </c>
      <c r="Y18" s="129" t="s">
        <v>969</v>
      </c>
      <c r="Z18" s="129"/>
      <c r="AA18" s="71" t="s">
        <v>1261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/>
      <c r="AT18" s="32"/>
      <c r="AU18" s="32"/>
      <c r="AV18" s="32"/>
      <c r="AW18" s="32"/>
      <c r="AX18" s="32"/>
      <c r="AY18" s="184">
        <f>IF(D18="","*",IFERROR(IF(ISODD(COUNT(AS18:AX18)),"ERRO",SUM((AT18-AS18),(AV18-AU18),(AX18-AW18))),"ERRO"))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30"/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157" t="str">
        <f t="shared" si="9"/>
        <v/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1264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30" t="s">
        <v>1068</v>
      </c>
      <c r="BP19" s="14" t="s">
        <v>1267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9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1268</v>
      </c>
      <c r="W20" s="135" t="s">
        <v>1269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0.5625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5.0694444444444486E-2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0.81111111111111178</v>
      </c>
      <c r="BS20" s="15">
        <f>IF(OR(B20="",F20=""),"*",BA20/Q20)</f>
        <v>0</v>
      </c>
      <c r="BT20" s="157" t="str">
        <f t="shared" si="9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9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1279</v>
      </c>
      <c r="N23" s="151" t="s">
        <v>1280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IF(D23="","*",IFERROR(IF(ISODD(COUNT(AS23:AX23)),"ERRO",SUM((AT23-AS23),(AV23-AU23),(AX23-AW23))),"ERRO"))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9"/>
        <v/>
      </c>
    </row>
    <row r="24" spans="1:72" ht="14.45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>IF(D24="","*",IFERROR(IF(ISODD(COUNT(AS24:AX24)),"ERRO",SUM((AT24-AS24),(AV24-AU24),(AX24-AW24))),"ERRO"))</f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ref="BQ24:BQ72" si="10">IF(AND(BR24&lt;1,BS24&lt;1),"Produção e Intervalo",IF(BR24&lt;1,"Intervalo",IF(BS24&lt;1,"Produção","Aderente")))</f>
        <v>Aderente</v>
      </c>
      <c r="BR24" s="15" t="str">
        <f t="shared" ref="BR24:BR72" si="11">IF(OR(B24="",F24=""),"*",AY24/P24)</f>
        <v>*</v>
      </c>
      <c r="BS24" s="15" t="str">
        <f t="shared" ref="BS24:BS72" si="12">IF(OR(B24="",F24=""),"*",BA24/Q24)</f>
        <v>*</v>
      </c>
      <c r="BT24" s="157" t="str">
        <f t="shared" si="9"/>
        <v/>
      </c>
    </row>
    <row r="25" spans="1:72" ht="14.45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>IF(D25="","*",IFERROR(IF(ISODD(COUNT(AS25:AX25)),"ERRO",SUM((AT25-AS25),(AV25-AU25),(AX25-AW25))),"ERRO"))</f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10"/>
        <v>Aderente</v>
      </c>
      <c r="BR25" s="15" t="str">
        <f t="shared" si="11"/>
        <v>*</v>
      </c>
      <c r="BS25" s="15" t="str">
        <f t="shared" si="12"/>
        <v>*</v>
      </c>
      <c r="BT25" s="157" t="str">
        <f t="shared" si="9"/>
        <v/>
      </c>
    </row>
    <row r="26" spans="1:72">
      <c r="A26" s="44" t="str">
        <f t="shared" si="1"/>
        <v>E4646084</v>
      </c>
      <c r="B26" s="133">
        <v>46084</v>
      </c>
      <c r="C26" s="7">
        <f>IF(BS_CONTROLE[[#This Row],[DATA]]="","",WEEKNUM(BS_CONTROLE[[#This Row],[DATA]]))</f>
        <v>10</v>
      </c>
      <c r="D26" s="45" t="s">
        <v>749</v>
      </c>
      <c r="E26" s="185">
        <v>20</v>
      </c>
      <c r="F26" s="134" t="s">
        <v>616</v>
      </c>
      <c r="G26" s="8" t="str">
        <f>IF(D26="","*",VLOOKUP(F26,BS_ATIVIDADE[#All],3,FALSE))</f>
        <v>OUTROS</v>
      </c>
      <c r="H26" s="135" t="s">
        <v>1283</v>
      </c>
      <c r="I26" s="135" t="s">
        <v>32</v>
      </c>
      <c r="J26" s="151">
        <v>98</v>
      </c>
      <c r="K26" s="151">
        <v>750</v>
      </c>
      <c r="L26" s="71" t="s">
        <v>602</v>
      </c>
      <c r="M26" s="149" t="s">
        <v>1284</v>
      </c>
      <c r="N26" s="149" t="s">
        <v>1285</v>
      </c>
      <c r="O26" s="135">
        <v>0.79166666666666663</v>
      </c>
      <c r="P26" s="135">
        <v>4.1666666666666664E-2</v>
      </c>
      <c r="Q26" s="71">
        <v>1</v>
      </c>
      <c r="R26" s="9" t="str">
        <f>IFERROR(_xlfn.XLOOKUP(F26, BS_ATIVIDADE[ATIVIDADE],BS_ATIVIDADE[UNIDADE] ), "*")</f>
        <v>BINÁRIO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" s="199" t="str">
        <f>IFERROR(_xlfn.XLOOKUP(J26, BASE_MAPA!$B$2:$B$408, BASE_MAPA!$G$2:$G$408), "ERRO")</f>
        <v>ALTO ARAGUAIA - RONDONOPOLIS</v>
      </c>
      <c r="V26" s="143" t="s">
        <v>1286</v>
      </c>
      <c r="W26" s="135" t="s">
        <v>1287</v>
      </c>
      <c r="X26" s="152" t="s">
        <v>966</v>
      </c>
      <c r="Y26" s="129"/>
      <c r="Z26" s="129"/>
      <c r="AA26" s="71">
        <v>2</v>
      </c>
      <c r="AB26" s="59" t="s">
        <v>963</v>
      </c>
      <c r="AC26" s="59"/>
      <c r="AD26" s="135">
        <v>0.70833333333333337</v>
      </c>
      <c r="AE26" s="71">
        <v>9323</v>
      </c>
      <c r="AF26" s="71">
        <v>7636</v>
      </c>
      <c r="AG26" s="71"/>
      <c r="AH26" s="42"/>
      <c r="AI26" s="119" t="str">
        <f>IF(BS_CONTROLE[[#This Row],[Atividade]]=0, "-", BS_CONTROLE[[#This Row],[Atividade]])</f>
        <v>DESLOCAMENTO</v>
      </c>
      <c r="AJ26" s="8" t="str">
        <f>IF(D26="","*",VLOOKUP(AI26,BS_ATIVIDADE[#Data],3,FALSE))</f>
        <v>OUTROS</v>
      </c>
      <c r="AK26" s="175" t="str">
        <f>IF(BS_CONTROLE[[#This Row],[Local - Partida]]=0, "-", BS_CONTROLE[[#This Row],[Local - Partida]])</f>
        <v>TEX</v>
      </c>
      <c r="AL26" s="175" t="str">
        <f>IF(BS_CONTROLE[[#This Row],[Local - Encerramento]]=0, "-", BS_CONTROLE[[#This Row],[Local - Encerramento]])</f>
        <v>TAP</v>
      </c>
      <c r="AM26" s="175" t="str">
        <f>IF(BS_CONTROLE[[#This Row],[Entre - Estações]]=0, "-", BS_CONTROLE[[#This Row],[Entre - Estações]])</f>
        <v>TEX-TAP</v>
      </c>
      <c r="AN26" s="175" t="str">
        <f>IF(BS_CONTROLE[[#This Row],[SB]]=0, "-", BS_CONTROLE[[#This Row],[SB]])</f>
        <v>TEXTAP</v>
      </c>
      <c r="AO26" s="176">
        <f>IF(BS_CONTROLE[[#This Row],[SUB]]=0, "-", BS_CONTROLE[[#This Row],[SUB]])</f>
        <v>98</v>
      </c>
      <c r="AP26" s="177">
        <f>IF(BS_CONTROLE[[#This Row],[KM - Inicio]]=0, "-", BS_CONTROLE[[#This Row],[KM - Inicio]])</f>
        <v>750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>
        <f>IF(D26="","*",IFERROR(IF(ISODD(COUNT(AS26:AX26)),"ERRO",SUM((AT26-AS26),(AV26-AU26),(AX26-AW26))),"ERRO"))</f>
        <v>0</v>
      </c>
      <c r="AZ26" s="11"/>
      <c r="BA26" s="60"/>
      <c r="BB26" s="9" t="str">
        <f>IFERROR(_xlfn.XLOOKUP(AI26, BS_ATIVIDADE[ATIVIDADE],BS_ATIVIDADE[UNIDADE] ), "*")</f>
        <v>BINÁRIO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" s="200" t="str">
        <f>IFERROR(_xlfn.XLOOKUP(AO26, BASE_MAPA!$B$2:$B$408, BASE_MAPA!$G$2:$G$408), "ERRO")</f>
        <v>ALTO ARAGUAIA - RONDONOPOLIS</v>
      </c>
      <c r="BF26" s="178" t="str">
        <f>IF(BS_CONTROLE[[#This Row],[Responsavel pelo boletim]]=0, "-", BS_CONTROLE[[#This Row],[Responsavel pelo boletim]])</f>
        <v>PCM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10"/>
        <v>Produção e Intervalo</v>
      </c>
      <c r="BR26" s="15">
        <f t="shared" si="11"/>
        <v>0</v>
      </c>
      <c r="BS26" s="15">
        <f t="shared" si="12"/>
        <v>0</v>
      </c>
      <c r="BT26" s="157" t="str">
        <f t="shared" si="9"/>
        <v/>
      </c>
    </row>
    <row r="27" spans="1:72">
      <c r="A27" s="44" t="str">
        <f t="shared" si="1"/>
        <v>V8646084</v>
      </c>
      <c r="B27" s="133">
        <v>46084</v>
      </c>
      <c r="C27" s="7">
        <f>IF(BS_CONTROLE[[#This Row],[DATA]]="","",WEEKNUM(BS_CONTROLE[[#This Row],[DATA]]))</f>
        <v>10</v>
      </c>
      <c r="D27" s="45" t="s">
        <v>808</v>
      </c>
      <c r="E27" s="185">
        <v>21</v>
      </c>
      <c r="F27" s="134" t="s">
        <v>707</v>
      </c>
      <c r="G27" s="8" t="str">
        <f>IF(D27="","*",VLOOKUP(F27,BS_ATIVIDADE[#All],3,FALSE))</f>
        <v>MECANIZAÇÃO - SOCADORA</v>
      </c>
      <c r="H27" s="135" t="s">
        <v>203</v>
      </c>
      <c r="I27" s="135" t="s">
        <v>203</v>
      </c>
      <c r="J27" s="151">
        <v>98</v>
      </c>
      <c r="K27" s="151">
        <v>664</v>
      </c>
      <c r="L27" s="71">
        <v>667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7" s="135">
        <v>0.41666666666666669</v>
      </c>
      <c r="P27" s="135">
        <v>0.125</v>
      </c>
      <c r="Q27" s="71">
        <v>1680</v>
      </c>
      <c r="R27" s="9" t="str">
        <f>IFERROR(_xlfn.XLOOKUP(F27, BS_ATIVIDADE[ATIVIDADE],BS_ATIVIDADE[UNIDADE] ), "*")</f>
        <v>M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1239</v>
      </c>
      <c r="W27" s="135" t="s">
        <v>1288</v>
      </c>
      <c r="X27" s="152" t="s">
        <v>961</v>
      </c>
      <c r="Y27" s="129"/>
      <c r="Z27" s="129"/>
      <c r="AA27" s="71">
        <v>1</v>
      </c>
      <c r="AB27" s="59" t="s">
        <v>958</v>
      </c>
      <c r="AC27" s="59"/>
      <c r="AD27" s="135">
        <v>0.29166666666666669</v>
      </c>
      <c r="AE27" s="71">
        <v>6236</v>
      </c>
      <c r="AF27" s="71">
        <v>6636</v>
      </c>
      <c r="AG27" s="71"/>
      <c r="AH27" s="42"/>
      <c r="AI27" s="119" t="str">
        <f>IF(BS_CONTROLE[[#This Row],[Atividade]]=0, "-", BS_CONTROLE[[#This Row],[Atividade]])</f>
        <v>MECANIZAÇÃO - SOCADORA</v>
      </c>
      <c r="AJ27" s="8" t="str">
        <f>IF(D27="","*",VLOOKUP(AI27,BS_ATIVIDADE[#Data],3,FALSE))</f>
        <v>MECANIZAÇÃO - SOCADORA</v>
      </c>
      <c r="AK27" s="175" t="str">
        <f>IF(BS_CONTROLE[[#This Row],[Local - Partida]]=0, "-", BS_CONTROLE[[#This Row],[Local - Partida]])</f>
        <v>TIQ2</v>
      </c>
      <c r="AL27" s="175" t="str">
        <f>IF(BS_CONTROLE[[#This Row],[Local - Encerramento]]=0, "-", BS_CONTROLE[[#This Row],[Local - Encerramento]])</f>
        <v>TIQ2</v>
      </c>
      <c r="AM27" s="175" t="str">
        <f>IF(BS_CONTROLE[[#This Row],[Entre - Estações]]=0, "-", BS_CONTROLE[[#This Row],[Entre - Estações]])</f>
        <v>TBS-TAL</v>
      </c>
      <c r="AN27" s="175" t="str">
        <f>IF(BS_CONTROLE[[#This Row],[SB]]=0, "-", BS_CONTROLE[[#This Row],[SB]])</f>
        <v>TBS671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664</v>
      </c>
      <c r="AQ27" s="177">
        <f>IF(BS_CONTROLE[[#This Row],[KM - Fim]]=0, "-", BS_CONTROLE[[#This Row],[KM - Fim]])</f>
        <v>667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M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Antonioni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10"/>
        <v>Produção e Intervalo</v>
      </c>
      <c r="BR27" s="15">
        <f t="shared" si="11"/>
        <v>0</v>
      </c>
      <c r="BS27" s="15">
        <f t="shared" si="12"/>
        <v>0</v>
      </c>
      <c r="BT27" s="157" t="str">
        <f t="shared" si="9"/>
        <v/>
      </c>
    </row>
    <row r="28" spans="1:72" ht="14.45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10"/>
        <v>Aderente</v>
      </c>
      <c r="BR28" s="15" t="str">
        <f t="shared" si="11"/>
        <v>*</v>
      </c>
      <c r="BS28" s="15" t="str">
        <f t="shared" si="12"/>
        <v>*</v>
      </c>
      <c r="BT28" s="157" t="str">
        <f t="shared" si="9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10"/>
        <v>Aderente</v>
      </c>
      <c r="BR29" s="15" t="str">
        <f t="shared" si="11"/>
        <v>*</v>
      </c>
      <c r="BS29" s="15" t="str">
        <f t="shared" si="12"/>
        <v>*</v>
      </c>
      <c r="BT29" s="157" t="str">
        <f t="shared" si="9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10"/>
        <v>Aderente</v>
      </c>
      <c r="BR30" s="15" t="str">
        <f t="shared" si="11"/>
        <v>*</v>
      </c>
      <c r="BS30" s="15" t="str">
        <f t="shared" si="12"/>
        <v>*</v>
      </c>
      <c r="BT30" s="157" t="str">
        <f t="shared" si="9"/>
        <v/>
      </c>
    </row>
    <row r="31" spans="1:72">
      <c r="A31" s="44" t="str">
        <f t="shared" si="1"/>
        <v>V7746084</v>
      </c>
      <c r="B31" s="133">
        <v>46084</v>
      </c>
      <c r="C31" s="7">
        <f>IF(BS_CONTROLE[[#This Row],[DATA]]="","",WEEKNUM(BS_CONTROLE[[#This Row],[DATA]]))</f>
        <v>10</v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>
        <v>0.375</v>
      </c>
      <c r="P31" s="135">
        <v>4.1666666666666664E-2</v>
      </c>
      <c r="Q31" s="71">
        <v>1</v>
      </c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 t="s">
        <v>1289</v>
      </c>
      <c r="W31" s="135" t="s">
        <v>1290</v>
      </c>
      <c r="X31" s="152" t="s">
        <v>966</v>
      </c>
      <c r="Y31" s="129"/>
      <c r="Z31" s="129"/>
      <c r="AA31" s="71">
        <v>1</v>
      </c>
      <c r="AB31" s="59" t="s">
        <v>958</v>
      </c>
      <c r="AC31" s="59"/>
      <c r="AD31" s="135">
        <v>0.29166666666666669</v>
      </c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>
        <f>IF(D31="","*",IFERROR(IF(ISODD(COUNT(AS31:AX31)),"ERRO",SUM((AT31-AS31),(AV31-AU31),(AX31-AW31))),"ERRO"))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Camila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10"/>
        <v>Produção e Intervalo</v>
      </c>
      <c r="BR31" s="15">
        <f t="shared" si="11"/>
        <v>0</v>
      </c>
      <c r="BS31" s="15">
        <f t="shared" si="12"/>
        <v>0</v>
      </c>
      <c r="BT31" s="157" t="str">
        <f t="shared" si="9"/>
        <v/>
      </c>
    </row>
    <row r="32" spans="1:72" ht="14.45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IF(D32="","*",IFERROR(IF(ISODD(COUNT(AS32:AX32)),"ERRO",SUM((AT32-AS32),(AV32-AU32),(AX32-AW32))),"ERRO"))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10"/>
        <v>Aderente</v>
      </c>
      <c r="BR32" s="15" t="str">
        <f t="shared" si="11"/>
        <v>*</v>
      </c>
      <c r="BS32" s="15" t="str">
        <f t="shared" si="12"/>
        <v>*</v>
      </c>
      <c r="BT32" s="157" t="str">
        <f t="shared" si="9"/>
        <v/>
      </c>
    </row>
    <row r="33" spans="1:72">
      <c r="A33" s="44" t="str">
        <f t="shared" si="1"/>
        <v>W7046084</v>
      </c>
      <c r="B33" s="133">
        <v>46084</v>
      </c>
      <c r="C33" s="7">
        <f>IF(BS_CONTROLE[[#This Row],[DATA]]="","",WEEKNUM(BS_CONTROLE[[#This Row],[DATA]]))</f>
        <v>10</v>
      </c>
      <c r="D33" s="45" t="s">
        <v>840</v>
      </c>
      <c r="E33" s="185">
        <v>27</v>
      </c>
      <c r="F33" s="134" t="s">
        <v>775</v>
      </c>
      <c r="G33" s="8" t="str">
        <f>IF(D33="","*",VLOOKUP(F33,BS_ATIVIDADE[#All],3,FALSE))</f>
        <v>OUTROS</v>
      </c>
      <c r="H33" s="135" t="s">
        <v>166</v>
      </c>
      <c r="I33" s="135" t="s">
        <v>166</v>
      </c>
      <c r="J33" s="151">
        <v>98</v>
      </c>
      <c r="K33" s="151">
        <v>502</v>
      </c>
      <c r="L33" s="71" t="s">
        <v>602</v>
      </c>
      <c r="M33" s="149" t="s">
        <v>164</v>
      </c>
      <c r="N33" s="149" t="s">
        <v>166</v>
      </c>
      <c r="O33" s="135">
        <v>0.41666666666666669</v>
      </c>
      <c r="P33" s="135">
        <v>4.1666666666666664E-2</v>
      </c>
      <c r="Q33" s="71">
        <v>18</v>
      </c>
      <c r="R33" s="9" t="str">
        <f>IFERROR(_xlfn.XLOOKUP(F33, BS_ATIVIDADE[ATIVIDADE],BS_ATIVIDADE[UNIDADE] ), "*")</f>
        <v>VAGÕES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BASE_MAPA!$B$2:$B$408, BASE_MAPA!$G$2:$G$408), "ERRO")</f>
        <v>ALTO ARAGUAIA - RONDONOPOLIS</v>
      </c>
      <c r="V33" s="143" t="s">
        <v>1244</v>
      </c>
      <c r="W33" s="135" t="s">
        <v>1291</v>
      </c>
      <c r="X33" s="152" t="s">
        <v>966</v>
      </c>
      <c r="Y33" s="129"/>
      <c r="Z33" s="129"/>
      <c r="AA33" s="71" t="s">
        <v>1246</v>
      </c>
      <c r="AB33" s="59" t="s">
        <v>958</v>
      </c>
      <c r="AC33" s="59"/>
      <c r="AD33" s="135">
        <v>0.29166666666666669</v>
      </c>
      <c r="AE33" s="71">
        <v>9292</v>
      </c>
      <c r="AF33" s="71">
        <v>9425</v>
      </c>
      <c r="AG33" s="71">
        <v>7632</v>
      </c>
      <c r="AH33" s="42"/>
      <c r="AI33" s="119" t="str">
        <f>IF(BS_CONTROLE[[#This Row],[Atividade]]=0, "-", BS_CONTROLE[[#This Row],[Atividade]])</f>
        <v>PDM - PEDRA - CARGA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TGR2</v>
      </c>
      <c r="AM33" s="175" t="str">
        <f>IF(BS_CONTROLE[[#This Row],[Entre - Estações]]=0, "-", BS_CONTROLE[[#This Row],[Entre - Estações]])</f>
        <v>TGR</v>
      </c>
      <c r="AN33" s="175" t="str">
        <f>IF(BS_CONTROLE[[#This Row],[SB]]=0, "-", BS_CONTROLE[[#This Row],[SB]])</f>
        <v>TGR2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>
        <f>IF(D33="","*",IFERROR(IF(ISODD(COUNT(AS33:AX33)),"ERRO",SUM((AT33-AS33),(AV33-AU33),(AX33-AW33))),"ERRO"))</f>
        <v>0</v>
      </c>
      <c r="AZ33" s="11"/>
      <c r="BA33" s="60"/>
      <c r="BB33" s="9" t="str">
        <f>IFERROR(_xlfn.XLOOKUP(AI33, BS_ATIVIDADE[ATIVIDADE],BS_ATIVIDADE[UNIDADE] ), "*")</f>
        <v>VAGÕES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BASE_MAPA!$B$2:$B$408, BASE_MAPA!$G$2:$G$408), "ERRO")</f>
        <v>ALTO ARAGUAIA - RONDONOPOLIS</v>
      </c>
      <c r="BF33" s="178" t="str">
        <f>IF(BS_CONTROLE[[#This Row],[Responsavel pelo boletim]]=0, "-", BS_CONTROLE[[#This Row],[Responsavel pelo boletim]])</f>
        <v>Elton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10"/>
        <v>Produção e Intervalo</v>
      </c>
      <c r="BR33" s="15">
        <f t="shared" si="11"/>
        <v>0</v>
      </c>
      <c r="BS33" s="15">
        <f t="shared" si="12"/>
        <v>0</v>
      </c>
      <c r="BT33" s="157" t="str">
        <f t="shared" si="9"/>
        <v/>
      </c>
    </row>
    <row r="34" spans="1:72">
      <c r="A34" s="44" t="str">
        <f t="shared" si="1"/>
        <v>ELSON (TF-526)46084</v>
      </c>
      <c r="B34" s="133">
        <v>46084</v>
      </c>
      <c r="C34" s="7">
        <f>IF(BS_CONTROLE[[#This Row],[DATA]]="","",WEEKNUM(BS_CONTROLE[[#This Row],[DATA]]))</f>
        <v>10</v>
      </c>
      <c r="D34" s="45" t="s">
        <v>894</v>
      </c>
      <c r="E34" s="185">
        <v>28</v>
      </c>
      <c r="F34" s="134" t="s">
        <v>784</v>
      </c>
      <c r="G34" s="8" t="str">
        <f>IF(D34="","*",VLOOKUP(F34,BS_ATIVIDADE[#All],3,FALSE))</f>
        <v>SOLDA</v>
      </c>
      <c r="H34" s="14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4" s="135" t="s">
        <v>602</v>
      </c>
      <c r="J34" s="151">
        <v>74</v>
      </c>
      <c r="K34" s="151">
        <v>400.29</v>
      </c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4" s="135">
        <v>0.41666666666666669</v>
      </c>
      <c r="P34" s="135">
        <v>8.3333333333333329E-2</v>
      </c>
      <c r="Q34" s="71">
        <v>2</v>
      </c>
      <c r="R34" s="9" t="str">
        <f>IFERROR(_xlfn.XLOOKUP(F34, BS_ATIVIDADE[ATIVIDADE],BS_ATIVIDADE[UNIDADE] ), "*")</f>
        <v>Nº DE SOLDA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199" t="str">
        <f>IFERROR(_xlfn.XLOOKUP(J34, BASE_MAPA!$B$2:$B$408, BASE_MAPA!$G$2:$G$408), "ERRO")</f>
        <v>MARCO INICIAL - ALTO ARAGUAIA</v>
      </c>
      <c r="V34" s="143" t="s">
        <v>1249</v>
      </c>
      <c r="W34" s="135" t="s">
        <v>1224</v>
      </c>
      <c r="X34" s="152" t="s">
        <v>961</v>
      </c>
      <c r="Y34" s="129"/>
      <c r="Z34" s="129"/>
      <c r="AA34" s="71" t="s">
        <v>602</v>
      </c>
      <c r="AB34" s="59"/>
      <c r="AC34" s="59"/>
      <c r="AD34" s="135" t="s">
        <v>602</v>
      </c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TIP1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TIP</v>
      </c>
      <c r="AN34" s="175" t="str">
        <f>IF(BS_CONTROLE[[#This Row],[SB]]=0, "-", BS_CONTROLE[[#This Row],[SB]])</f>
        <v>TIP1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400.29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BASE_MAPA!$B$2:$B$408, BASE_MAPA!$G$2:$G$408),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10"/>
        <v>Produção e Intervalo</v>
      </c>
      <c r="BR34" s="15">
        <f t="shared" si="11"/>
        <v>0</v>
      </c>
      <c r="BS34" s="15">
        <f t="shared" si="12"/>
        <v>0</v>
      </c>
      <c r="BT34" s="157" t="str">
        <f t="shared" si="9"/>
        <v/>
      </c>
    </row>
    <row r="35" spans="1:72" ht="14.45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IF(D35="","*",IFERROR(IF(ISODD(COUNT(AS35:AX35)),"ERRO",SUM((AT35-AS35),(AV35-AU35),(AX35-AW35))),"ERRO"))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10"/>
        <v>Aderente</v>
      </c>
      <c r="BR35" s="15" t="str">
        <f t="shared" si="11"/>
        <v>*</v>
      </c>
      <c r="BS35" s="15" t="str">
        <f t="shared" si="12"/>
        <v>*</v>
      </c>
      <c r="BT35" s="157" t="str">
        <f t="shared" si="9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10"/>
        <v>Aderente</v>
      </c>
      <c r="BR36" s="15" t="str">
        <f t="shared" si="11"/>
        <v>*</v>
      </c>
      <c r="BS36" s="15" t="str">
        <f t="shared" si="12"/>
        <v>*</v>
      </c>
      <c r="BT36" s="157" t="str">
        <f t="shared" si="9"/>
        <v/>
      </c>
    </row>
    <row r="37" spans="1:72">
      <c r="A37" s="44" t="str">
        <f t="shared" si="1"/>
        <v>AMAURI (TF-515)46084</v>
      </c>
      <c r="B37" s="133">
        <v>46084</v>
      </c>
      <c r="C37" s="7">
        <f>IF(BS_CONTROLE[[#This Row],[DATA]]="","",WEEKNUM(BS_CONTROLE[[#This Row],[DATA]]))</f>
        <v>10</v>
      </c>
      <c r="D37" s="45" t="s">
        <v>862</v>
      </c>
      <c r="E37" s="185">
        <v>31</v>
      </c>
      <c r="F37" s="134" t="s">
        <v>771</v>
      </c>
      <c r="G37" s="8" t="str">
        <f>IF(D37="","*",VLOOKUP(F37,BS_ATIVIDADE[#All],3,FALSE))</f>
        <v>DORMENTE - PONTE</v>
      </c>
      <c r="H37" s="135" t="s">
        <v>115</v>
      </c>
      <c r="I37" s="135" t="s">
        <v>602</v>
      </c>
      <c r="J37" s="151">
        <v>74</v>
      </c>
      <c r="K37" s="151">
        <v>338.2</v>
      </c>
      <c r="L37" s="71">
        <v>338.32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7" s="135">
        <v>0.41666666666666669</v>
      </c>
      <c r="P37" s="135">
        <v>8.3333333333333329E-2</v>
      </c>
      <c r="Q37" s="71">
        <v>15</v>
      </c>
      <c r="R37" s="9" t="str">
        <f>IFERROR(_xlfn.XLOOKUP(F37, BS_ATIVIDADE[ATIVIDADE],BS_ATIVIDADE[UNIDADE] ), "*")</f>
        <v>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199" t="str">
        <f>IFERROR(_xlfn.XLOOKUP(J37, BASE_MAPA!$B$2:$B$408, BASE_MAPA!$G$2:$G$408), "ERRO")</f>
        <v>MARCO INICIAL - ALTO ARAGUAIA</v>
      </c>
      <c r="V37" s="143" t="s">
        <v>1292</v>
      </c>
      <c r="W37" s="135" t="s">
        <v>1293</v>
      </c>
      <c r="X37" s="152" t="s">
        <v>966</v>
      </c>
      <c r="Y37" s="129"/>
      <c r="Z37" s="129"/>
      <c r="AA37" s="71" t="s">
        <v>602</v>
      </c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PDM - DORMENTE - PONTE</v>
      </c>
      <c r="AJ37" s="8" t="str">
        <f>IF(D37="","*",VLOOKUP(AI37,BS_ATIVIDADE[#Data],3,FALSE))</f>
        <v>DORMENTE - PONTE</v>
      </c>
      <c r="AK37" s="175" t="str">
        <f>IF(BS_CONTROLE[[#This Row],[Local - Partida]]=0, "-", BS_CONTROLE[[#This Row],[Local - Partida]])</f>
        <v>TLA1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TLA</v>
      </c>
      <c r="AN37" s="175" t="str">
        <f>IF(BS_CONTROLE[[#This Row],[SB]]=0, "-", BS_CONTROLE[[#This Row],[SB]])</f>
        <v>TLA1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338.2</v>
      </c>
      <c r="AQ37" s="177">
        <f>IF(BS_CONTROLE[[#This Row],[KM - Fim]]=0, "-", BS_CONTROLE[[#This Row],[KM - Fim]])</f>
        <v>338.32</v>
      </c>
      <c r="AR37" s="32"/>
      <c r="AS37" s="32"/>
      <c r="AT37" s="32"/>
      <c r="AU37" s="32"/>
      <c r="AV37" s="32"/>
      <c r="AW37" s="32"/>
      <c r="AX37" s="32"/>
      <c r="AY37" s="184">
        <f>IF(D37="","*",IFERROR(IF(ISODD(COUNT(AS37:AX37)),"ERRO",SUM((AT37-AS37),(AV37-AU37),(AX37-AW37))),"ERRO"))</f>
        <v>0</v>
      </c>
      <c r="AZ37" s="11"/>
      <c r="BA37" s="60"/>
      <c r="BB37" s="9" t="str">
        <f>IFERROR(_xlfn.XLOOKUP(AI37, BS_ATIVIDADE[ATIVIDADE],BS_ATIVIDADE[UNIDADE] ), "*")</f>
        <v>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200" t="str">
        <f>IFERROR(_xlfn.XLOOKUP(AO37, BASE_MAPA!$B$2:$B$408, BASE_MAPA!$G$2:$G$408), "ERRO")</f>
        <v>MARCO INICIAL - ALTO ARAGUAIA</v>
      </c>
      <c r="BF37" s="178" t="str">
        <f>IF(BS_CONTROLE[[#This Row],[Responsavel pelo boletim]]=0, "-", BS_CONTROLE[[#This Row],[Responsavel pelo boletim]])</f>
        <v>Amauri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10"/>
        <v>Produção e Intervalo</v>
      </c>
      <c r="BR37" s="15">
        <f t="shared" si="11"/>
        <v>0</v>
      </c>
      <c r="BS37" s="15">
        <f t="shared" si="12"/>
        <v>0</v>
      </c>
      <c r="BT37" s="157" t="str">
        <f t="shared" si="9"/>
        <v/>
      </c>
    </row>
    <row r="38" spans="1:72" ht="14.45" hidden="1">
      <c r="A38" s="44" t="str">
        <f t="shared" si="1"/>
        <v>V4846084</v>
      </c>
      <c r="B38" s="133">
        <v>46084</v>
      </c>
      <c r="C38" s="7">
        <f>IF(BS_CONTROLE[[#This Row],[DATA]]="","",WEEKNUM(BS_CONTROLE[[#This Row],[DATA]]))</f>
        <v>10</v>
      </c>
      <c r="D38" s="45" t="s">
        <v>774</v>
      </c>
      <c r="E38" s="185">
        <v>32</v>
      </c>
      <c r="F38" s="134" t="s">
        <v>733</v>
      </c>
      <c r="G38" s="8" t="str">
        <f>IF(D38="","*",VLOOKUP(F38,BS_ATIVIDADE[#All],3,FALSE))</f>
        <v>MODERNIZAÇÃO</v>
      </c>
      <c r="H38" s="135" t="s">
        <v>80</v>
      </c>
      <c r="I38" s="135" t="s">
        <v>80</v>
      </c>
      <c r="J38" s="151">
        <v>74</v>
      </c>
      <c r="K38" s="151">
        <v>237.47200000000001</v>
      </c>
      <c r="L38" s="71">
        <v>240.95500000000001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8" s="135">
        <v>0.375</v>
      </c>
      <c r="P38" s="135">
        <v>0.16666666666666666</v>
      </c>
      <c r="Q38" s="71">
        <v>1500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199" t="str">
        <f>IFERROR(_xlfn.XLOOKUP(J38, BASE_MAPA!$B$2:$B$408, BASE_MAPA!$G$2:$G$408), "ERRO")</f>
        <v>MARCO INICIAL - ALTO ARAGUAIA</v>
      </c>
      <c r="V38" s="143" t="s">
        <v>1268</v>
      </c>
      <c r="W38" s="135" t="s">
        <v>1294</v>
      </c>
      <c r="X38" s="152" t="s">
        <v>961</v>
      </c>
      <c r="Y38" s="129"/>
      <c r="Z38" s="129"/>
      <c r="AA38" s="71">
        <v>1</v>
      </c>
      <c r="AB38" s="59" t="s">
        <v>958</v>
      </c>
      <c r="AC38" s="59"/>
      <c r="AD38" s="135" t="s">
        <v>602</v>
      </c>
      <c r="AE38" s="71"/>
      <c r="AF38" s="71"/>
      <c r="AG38" s="71"/>
      <c r="AH38" s="42"/>
      <c r="AI38" s="119" t="str">
        <f>IF(BS_CONTROLE[[#This Row],[Atividade]]=0, "-", BS_CONTROLE[[#This Row],[Atividade]])</f>
        <v>MODERNIZAÇÃO - SOCADORA</v>
      </c>
      <c r="AJ38" s="8" t="str">
        <f>IF(D38="","*",VLOOKUP(AI38,BS_ATIVIDADE[#Data],3,FALSE))</f>
        <v>MODERNIZAÇÃO</v>
      </c>
      <c r="AK38" s="175" t="str">
        <f>IF(BS_CONTROLE[[#This Row],[Local - Partida]]=0, "-", BS_CONTROLE[[#This Row],[Local - Partida]])</f>
        <v>TVI2</v>
      </c>
      <c r="AL38" s="175" t="str">
        <f>IF(BS_CONTROLE[[#This Row],[Local - Encerramento]]=0, "-", BS_CONTROLE[[#This Row],[Local - Encerramento]])</f>
        <v>TVI2</v>
      </c>
      <c r="AM38" s="175" t="str">
        <f>IF(BS_CONTROLE[[#This Row],[Entre - Estações]]=0, "-", BS_CONTROLE[[#This Row],[Entre - Estações]])</f>
        <v>TVI-TJA</v>
      </c>
      <c r="AN38" s="175" t="str">
        <f>IF(BS_CONTROLE[[#This Row],[SB]]=0, "-", BS_CONTROLE[[#This Row],[SB]])</f>
        <v>TVI239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237.47200000000001</v>
      </c>
      <c r="AQ38" s="177">
        <f>IF(BS_CONTROLE[[#This Row],[KM - Fim]]=0, "-", BS_CONTROLE[[#This Row],[KM - Fim]])</f>
        <v>240.95500000000001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Augusto/ Efraim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10"/>
        <v>Produção e Intervalo</v>
      </c>
      <c r="BR38" s="15">
        <f t="shared" si="11"/>
        <v>0</v>
      </c>
      <c r="BS38" s="15">
        <f t="shared" si="12"/>
        <v>0</v>
      </c>
      <c r="BT38" s="157" t="str">
        <f t="shared" si="9"/>
        <v/>
      </c>
    </row>
    <row r="39" spans="1:72" ht="23.25">
      <c r="A39" s="202" t="str">
        <f>D39&amp;B39</f>
        <v>W5046084</v>
      </c>
      <c r="B39" s="203">
        <v>46084</v>
      </c>
      <c r="C39" s="7">
        <f>IF(BS_CONTROLE[[#This Row],[DATA]]="","",WEEKNUM(BS_CONTROLE[[#This Row],[DATA]]))</f>
        <v>10</v>
      </c>
      <c r="D39" s="45" t="s">
        <v>831</v>
      </c>
      <c r="E39" s="185"/>
      <c r="F39" s="134" t="s">
        <v>724</v>
      </c>
      <c r="G39" s="8" t="str">
        <f>IF(D39="","*",VLOOKUP(F39,BS_ATIVIDADE[#All],3,FALSE))</f>
        <v>MODERNIZAÇÃO</v>
      </c>
      <c r="H39" s="135" t="s">
        <v>56</v>
      </c>
      <c r="I39" s="135" t="s">
        <v>56</v>
      </c>
      <c r="J39" s="151">
        <v>74</v>
      </c>
      <c r="K39" s="151">
        <v>195</v>
      </c>
      <c r="L39" s="71">
        <v>192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56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35">
        <v>0.4375</v>
      </c>
      <c r="P39" s="135">
        <v>8.3333333333333329E-2</v>
      </c>
      <c r="Q39" s="71">
        <v>1200</v>
      </c>
      <c r="R39" s="9" t="str">
        <f>IFERROR(_xlfn.XLOOKUP(F39, BS_ATIVIDADE[ATIVIDADE],BS_ATIVIDADE[UNIDADE] ), "*")</f>
        <v>Nº DE DORMENTES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1268</v>
      </c>
      <c r="W39" s="258" t="s">
        <v>1295</v>
      </c>
      <c r="X39" s="152" t="s">
        <v>966</v>
      </c>
      <c r="Y39" s="129"/>
      <c r="Z39" s="129"/>
      <c r="AA39" s="71" t="s">
        <v>1296</v>
      </c>
      <c r="AB39" s="59" t="s">
        <v>958</v>
      </c>
      <c r="AC39" s="59"/>
      <c r="AD39" s="135">
        <v>0.29166666666666669</v>
      </c>
      <c r="AE39" s="71">
        <v>7671</v>
      </c>
      <c r="AF39" s="71">
        <v>9322</v>
      </c>
      <c r="AG39" s="71"/>
      <c r="AH39" s="42"/>
      <c r="AI39" s="119" t="str">
        <f>IF(BS_CONTROLE[[#This Row],[Atividade]]=0, "-", BS_CONTROLE[[#This Row],[Atividade]])</f>
        <v>MODERNIZAÇÃO - DORMENTE - DESCARGA</v>
      </c>
      <c r="AJ39" s="8" t="str">
        <f>IF(D39="","*",VLOOKUP(AI39,BS_ATIVIDADE[#Data],3,FALSE))</f>
        <v>MODERNIZAÇÃO</v>
      </c>
      <c r="AK39" s="207" t="str">
        <f>IF(BS_CONTROLE[[#This Row],[Local - Partida]]=0, "-", BS_CONTROLE[[#This Row],[Local - Partida]])</f>
        <v>TIN2</v>
      </c>
      <c r="AL39" s="207" t="str">
        <f>IF(BS_CONTROLE[[#This Row],[Local - Encerramento]]=0, "-", BS_CONTROLE[[#This Row],[Local - Encerramento]])</f>
        <v>TIN2</v>
      </c>
      <c r="AM39" s="207" t="str">
        <f>IF(BS_CONTROLE[[#This Row],[Entre - Estações]]=0, "-", BS_CONTROLE[[#This Row],[Entre - Estações]])</f>
        <v>TID-TVI</v>
      </c>
      <c r="AN39" s="207" t="str">
        <f>IF(BS_CONTROLE[[#This Row],[SB]]=0, "-", BS_CONTROLE[[#This Row],[SB]])</f>
        <v>TID201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195</v>
      </c>
      <c r="AQ39" s="177">
        <f>IF(BS_CONTROLE[[#This Row],[KM - Fim]]=0, "-", BS_CONTROLE[[#This Row],[KM - Fim]])</f>
        <v>192</v>
      </c>
      <c r="AR39" s="208"/>
      <c r="AS39" s="208"/>
      <c r="AT39" s="208"/>
      <c r="AU39" s="208"/>
      <c r="AV39" s="208"/>
      <c r="AW39" s="208"/>
      <c r="AX39" s="32"/>
      <c r="AY39" s="184">
        <f>IF(D39="","*",IFERROR(IF(ISODD(COUNT(AS39:AX39)),"ERRO",SUM((AT39-AS39),(AV39-AU39),(AX39-AW39))),"ERRO"))</f>
        <v>0</v>
      </c>
      <c r="AZ39" s="11"/>
      <c r="BA39" s="257"/>
      <c r="BB39" s="9" t="str">
        <f>IFERROR(_xlfn.XLOOKUP(AI39, BS_ATIVIDADE[ATIVIDADE],BS_ATIVIDADE[UNIDADE] ), "*")</f>
        <v>Nº DE DORMENTES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209"/>
      <c r="BK39" s="14"/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</v>
      </c>
      <c r="BS39" s="15">
        <f>IF(OR(B39="",F39=""),"*",BA39/Q39)</f>
        <v>0</v>
      </c>
      <c r="BT39" s="157"/>
    </row>
    <row r="40" spans="1:72">
      <c r="A40" s="44" t="str">
        <f t="shared" si="1"/>
        <v>MARCOS (TF-520)46084</v>
      </c>
      <c r="B40" s="133">
        <v>46084</v>
      </c>
      <c r="C40" s="7">
        <f>IF(BS_CONTROLE[[#This Row],[DATA]]="","",WEEKNUM(BS_CONTROLE[[#This Row],[DATA]]))</f>
        <v>10</v>
      </c>
      <c r="D40" s="45" t="s">
        <v>925</v>
      </c>
      <c r="E40" s="185">
        <v>33</v>
      </c>
      <c r="F40" s="134" t="s">
        <v>784</v>
      </c>
      <c r="G40" s="8" t="str">
        <f>IF(D40="","*",VLOOKUP(F40,BS_ATIVIDADE[#All],3,FALSE))</f>
        <v>SOLDA</v>
      </c>
      <c r="H40" s="149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0" s="135" t="s">
        <v>602</v>
      </c>
      <c r="J40" s="151">
        <v>74</v>
      </c>
      <c r="K40" s="151">
        <v>135.19999999999999</v>
      </c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0" s="135">
        <v>0.375</v>
      </c>
      <c r="P40" s="135">
        <v>0.125</v>
      </c>
      <c r="Q40" s="71">
        <v>2</v>
      </c>
      <c r="R40" s="9" t="str">
        <f>IFERROR(_xlfn.XLOOKUP(F40, BS_ATIVIDADE[ATIVIDADE],BS_ATIVIDADE[UNIDADE] ), "*")</f>
        <v>Nº DE SOLDA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1223</v>
      </c>
      <c r="W40" s="135" t="s">
        <v>1224</v>
      </c>
      <c r="X40" s="152" t="s">
        <v>966</v>
      </c>
      <c r="Y40" s="129"/>
      <c r="Z40" s="129"/>
      <c r="AA40" s="71" t="s">
        <v>602</v>
      </c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PDM - SOLDA</v>
      </c>
      <c r="AJ40" s="8" t="str">
        <f>IF(D40="","*",VLOOKUP(AI40,BS_ATIVIDADE[#Data],3,FALSE))</f>
        <v>SOLDA</v>
      </c>
      <c r="AK40" s="175" t="str">
        <f>IF(BS_CONTROLE[[#This Row],[Local - Partida]]=0, "-", BS_CONTROLE[[#This Row],[Local - Partida]])</f>
        <v>135TMO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TSJ-TMO</v>
      </c>
      <c r="AN40" s="175" t="str">
        <f>IF(BS_CONTROLE[[#This Row],[SB]]=0, "-", BS_CONTROLE[[#This Row],[SB]])</f>
        <v>135TMO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135.19999999999999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SOLDA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Marcos Euzebio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10"/>
        <v>Produção e Intervalo</v>
      </c>
      <c r="BR40" s="15">
        <f t="shared" si="11"/>
        <v>0</v>
      </c>
      <c r="BS40" s="15">
        <f t="shared" si="12"/>
        <v>0</v>
      </c>
      <c r="BT40" s="157" t="str">
        <f t="shared" si="9"/>
        <v/>
      </c>
    </row>
    <row r="41" spans="1:72" ht="14.45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/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10"/>
        <v>Aderente</v>
      </c>
      <c r="BR41" s="15" t="str">
        <f t="shared" si="11"/>
        <v>*</v>
      </c>
      <c r="BS41" s="15" t="str">
        <f t="shared" si="12"/>
        <v>*</v>
      </c>
      <c r="BT41" s="157" t="str">
        <f t="shared" si="9"/>
        <v/>
      </c>
    </row>
    <row r="42" spans="1:72">
      <c r="A42" s="44" t="str">
        <f t="shared" si="1"/>
        <v>A6046084</v>
      </c>
      <c r="B42" s="133">
        <v>46084</v>
      </c>
      <c r="C42" s="7">
        <f>IF(BS_CONTROLE[[#This Row],[DATA]]="","",WEEKNUM(BS_CONTROLE[[#This Row],[DATA]]))</f>
        <v>10</v>
      </c>
      <c r="D42" s="45" t="s">
        <v>697</v>
      </c>
      <c r="E42" s="185">
        <v>35</v>
      </c>
      <c r="F42" s="134" t="s">
        <v>623</v>
      </c>
      <c r="G42" s="8" t="str">
        <f>IF(D42="","*",VLOOKUP(F42,BS_ATIVIDADE[#All],3,FALSE))</f>
        <v>DETECÇÃO</v>
      </c>
      <c r="H42" s="135" t="s">
        <v>1297</v>
      </c>
      <c r="I42" s="135" t="s">
        <v>54</v>
      </c>
      <c r="J42" s="151">
        <v>74</v>
      </c>
      <c r="K42" s="151">
        <v>1</v>
      </c>
      <c r="L42" s="71">
        <v>109</v>
      </c>
      <c r="M42" s="149" t="s">
        <v>1298</v>
      </c>
      <c r="N42" s="149" t="s">
        <v>1299</v>
      </c>
      <c r="O42" s="135">
        <v>0.33333333333333331</v>
      </c>
      <c r="P42" s="135">
        <v>4.1666666666666664E-2</v>
      </c>
      <c r="Q42" s="71">
        <v>109</v>
      </c>
      <c r="R42" s="9" t="str">
        <f>IFERROR(_xlfn.XLOOKUP(F42, BS_ATIVIDADE[ATIVIDADE],BS_ATIVIDADE[UNIDADE] ), "*")</f>
        <v>KM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1300</v>
      </c>
      <c r="W42" s="135" t="s">
        <v>1301</v>
      </c>
      <c r="X42" s="152" t="s">
        <v>966</v>
      </c>
      <c r="Y42" s="129"/>
      <c r="Z42" s="129"/>
      <c r="AA42" s="71">
        <v>1</v>
      </c>
      <c r="AB42" s="59" t="s">
        <v>958</v>
      </c>
      <c r="AC42" s="59"/>
      <c r="AD42" s="135">
        <v>0.29166666666666669</v>
      </c>
      <c r="AE42" s="71">
        <v>5487</v>
      </c>
      <c r="AF42" s="71"/>
      <c r="AG42" s="71"/>
      <c r="AH42" s="42"/>
      <c r="AI42" s="119" t="str">
        <f>IF(BS_CONTROLE[[#This Row],[Atividade]]=0, "-", BS_CONTROLE[[#This Row],[Atividade]])</f>
        <v>DETECÇÃO - RONDA 7 DIAS</v>
      </c>
      <c r="AJ42" s="8" t="str">
        <f>IF(D42="","*",VLOOKUP(AI42,BS_ATIVIDADE[#Data],3,FALSE))</f>
        <v>DETECÇÃO</v>
      </c>
      <c r="AK42" s="175" t="str">
        <f>IF(BS_CONTROLE[[#This Row],[Local - Partida]]=0, "-", BS_CONTROLE[[#This Row],[Local - Partida]])</f>
        <v>TMI</v>
      </c>
      <c r="AL42" s="175" t="str">
        <f>IF(BS_CONTROLE[[#This Row],[Local - Encerramento]]=0, "-", BS_CONTROLE[[#This Row],[Local - Encerramento]])</f>
        <v>TIN</v>
      </c>
      <c r="AM42" s="175" t="str">
        <f>IF(BS_CONTROLE[[#This Row],[Entre - Estações]]=0, "-", BS_CONTROLE[[#This Row],[Entre - Estações]])</f>
        <v>TMI-TIN</v>
      </c>
      <c r="AN42" s="175" t="str">
        <f>IF(BS_CONTROLE[[#This Row],[SB]]=0, "-", BS_CONTROLE[[#This Row],[SB]])</f>
        <v>TMITIN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</v>
      </c>
      <c r="AQ42" s="177">
        <f>IF(BS_CONTROLE[[#This Row],[KM - Fim]]=0, "-", BS_CONTROLE[[#This Row],[KM - Fim]])</f>
        <v>109</v>
      </c>
      <c r="AR42" s="32"/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KM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Lindomar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10"/>
        <v>Produção e Intervalo</v>
      </c>
      <c r="BR42" s="15">
        <f t="shared" si="11"/>
        <v>0</v>
      </c>
      <c r="BS42" s="15">
        <f t="shared" si="12"/>
        <v>0</v>
      </c>
      <c r="BT42" s="157" t="str">
        <f t="shared" si="9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10"/>
        <v>Aderente</v>
      </c>
      <c r="BR43" s="15" t="str">
        <f t="shared" si="11"/>
        <v>*</v>
      </c>
      <c r="BS43" s="15" t="str">
        <f t="shared" si="12"/>
        <v>*</v>
      </c>
      <c r="BT43" s="157" t="str">
        <f t="shared" si="9"/>
        <v/>
      </c>
    </row>
    <row r="44" spans="1:72">
      <c r="A44" s="44" t="str">
        <f t="shared" si="1"/>
        <v>E1846084</v>
      </c>
      <c r="B44" s="133">
        <v>46084</v>
      </c>
      <c r="C44" s="7">
        <f>IF(BS_CONTROLE[[#This Row],[DATA]]="","",WEEKNUM(BS_CONTROLE[[#This Row],[DATA]]))</f>
        <v>10</v>
      </c>
      <c r="D44" s="45" t="s">
        <v>1274</v>
      </c>
      <c r="E44" s="185">
        <v>37</v>
      </c>
      <c r="F44" s="134" t="s">
        <v>604</v>
      </c>
      <c r="G44" s="8" t="str">
        <f>IF(D44="","*",VLOOKUP(F44,BS_ATIVIDADE[#All],3,FALSE))</f>
        <v>CAMINHÂO - SOLDA</v>
      </c>
      <c r="H44" s="149" t="str" cm="1">
        <f t="array" ref="H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4" s="135" t="s">
        <v>602</v>
      </c>
      <c r="J44" s="151">
        <v>78</v>
      </c>
      <c r="K44" s="151">
        <v>176.137</v>
      </c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" s="135">
        <v>0.35416666666666669</v>
      </c>
      <c r="P44" s="135">
        <v>0.125</v>
      </c>
      <c r="Q44" s="71">
        <v>3</v>
      </c>
      <c r="R44" s="9" t="str">
        <f>IFERROR(_xlfn.XLOOKUP(F44, BS_ATIVIDADE[ATIVIDADE],BS_ATIVIDADE[UNIDADE] ), "*")</f>
        <v>Nº DE SOLDA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199" t="str">
        <f>IFERROR(_xlfn.XLOOKUP(J44, BASE_MAPA!$B$2:$B$408, BASE_MAPA!$G$2:$G$408), "ERRO")</f>
        <v>ITIRAPINA - BAURU</v>
      </c>
      <c r="V44" s="143" t="s">
        <v>1275</v>
      </c>
      <c r="W44" s="135" t="s">
        <v>1276</v>
      </c>
      <c r="X44" s="152" t="s">
        <v>970</v>
      </c>
      <c r="Y44" s="129"/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6252</v>
      </c>
      <c r="AF44" s="71"/>
      <c r="AG44" s="71"/>
      <c r="AH44" s="42"/>
      <c r="AI44" s="119" t="str">
        <f>IF(BS_CONTROLE[[#This Row],[Atividade]]=0, "-", BS_CONTROLE[[#This Row],[Atividade]])</f>
        <v>CAMINHÃO DE SOLDA</v>
      </c>
      <c r="AJ44" s="8" t="str">
        <f>IF(D44="","*",VLOOKUP(AI44,BS_ATIVIDADE[#Data],3,FALSE))</f>
        <v>CAMINHÂO - SOLDA</v>
      </c>
      <c r="AK44" s="175" t="str">
        <f>IF(BS_CONTROLE[[#This Row],[Local - Partida]]=0, "-", BS_CONTROLE[[#This Row],[Local - Partida]])</f>
        <v>ZIQZQY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ZIQ-ZQY</v>
      </c>
      <c r="AN44" s="175" t="str">
        <f>IF(BS_CONTROLE[[#This Row],[SB]]=0, "-", BS_CONTROLE[[#This Row],[SB]])</f>
        <v>ZIQZQY</v>
      </c>
      <c r="AO44" s="176">
        <f>IF(BS_CONTROLE[[#This Row],[SUB]]=0, "-", BS_CONTROLE[[#This Row],[SUB]])</f>
        <v>78</v>
      </c>
      <c r="AP44" s="177">
        <f>IF(BS_CONTROLE[[#This Row],[KM - Inicio]]=0, "-", BS_CONTROLE[[#This Row],[KM - Inicio]])</f>
        <v>176.137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IF(D44="","*",IFERROR(IF(ISODD(COUNT(AS44:AX44)),"ERRO",SUM((AT44-AS44),(AV44-AU44),(AX44-AW44))),"ERRO"))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200" t="str">
        <f>IFERROR(_xlfn.XLOOKUP(AO44, BASE_MAPA!$B$2:$B$408, BASE_MAPA!$G$2:$G$408), "ERRO")</f>
        <v>ITIRAPINA - BAURU</v>
      </c>
      <c r="BF44" s="178" t="str">
        <f>IF(BS_CONTROLE[[#This Row],[Responsavel pelo boletim]]=0, "-", BS_CONTROLE[[#This Row],[Responsavel pelo boletim]])</f>
        <v>Higor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10"/>
        <v>Produção e Intervalo</v>
      </c>
      <c r="BR44" s="15">
        <f t="shared" si="11"/>
        <v>0</v>
      </c>
      <c r="BS44" s="15">
        <f t="shared" si="12"/>
        <v>0</v>
      </c>
      <c r="BT44" s="157" t="str">
        <f t="shared" si="9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10"/>
        <v>Aderente</v>
      </c>
      <c r="BR45" s="15" t="str">
        <f t="shared" si="11"/>
        <v>*</v>
      </c>
      <c r="BS45" s="15" t="str">
        <f t="shared" si="12"/>
        <v>*</v>
      </c>
      <c r="BT45" s="157" t="str">
        <f t="shared" si="9"/>
        <v/>
      </c>
    </row>
    <row r="46" spans="1:72">
      <c r="A46" s="44" t="str">
        <f t="shared" si="1"/>
        <v>A7446084</v>
      </c>
      <c r="B46" s="133">
        <v>46084</v>
      </c>
      <c r="C46" s="7">
        <f>IF(BS_CONTROLE[[#This Row],[DATA]]="","",WEEKNUM(BS_CONTROLE[[#This Row],[DATA]]))</f>
        <v>10</v>
      </c>
      <c r="D46" s="45" t="s">
        <v>720</v>
      </c>
      <c r="E46" s="185">
        <v>39</v>
      </c>
      <c r="F46" s="134" t="s">
        <v>623</v>
      </c>
      <c r="G46" s="8" t="str">
        <f>IF(D46="","*",VLOOKUP(F46,BS_ATIVIDADE[#All],3,FALSE))</f>
        <v>DETECÇÃO</v>
      </c>
      <c r="H46" s="135" t="s">
        <v>1302</v>
      </c>
      <c r="I46" s="135" t="s">
        <v>349</v>
      </c>
      <c r="J46" s="151">
        <v>78</v>
      </c>
      <c r="K46" s="151">
        <v>175</v>
      </c>
      <c r="L46" s="71">
        <v>300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4.1666666666666664E-2</v>
      </c>
      <c r="Q46" s="71">
        <v>125</v>
      </c>
      <c r="R46" s="9" t="str">
        <f>IFERROR(_xlfn.XLOOKUP(F46, BS_ATIVIDADE[ATIVIDADE],BS_ATIVIDADE[UNIDADE] ), "*")</f>
        <v>KM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1303</v>
      </c>
      <c r="W46" s="135" t="s">
        <v>1304</v>
      </c>
      <c r="X46" s="152" t="s">
        <v>966</v>
      </c>
      <c r="Y46" s="129"/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6294</v>
      </c>
      <c r="AF46" s="71"/>
      <c r="AG46" s="71"/>
      <c r="AH46" s="42"/>
      <c r="AI46" s="119" t="str">
        <f>IF(BS_CONTROLE[[#This Row],[Atividade]]=0, "-", BS_CONTROLE[[#This Row],[Atividade]])</f>
        <v>DETECÇÃO - RONDA 7 DIAS</v>
      </c>
      <c r="AJ46" s="8" t="str">
        <f>IF(D46="","*",VLOOKUP(AI46,BS_ATIVIDADE[#Data],3,FALSE))</f>
        <v>DETECÇÃO</v>
      </c>
      <c r="AK46" s="175" t="str">
        <f>IF(BS_CONTROLE[[#This Row],[Local - Partida]]=0, "-", BS_CONTROLE[[#This Row],[Local - Partida]])</f>
        <v>ZIQ</v>
      </c>
      <c r="AL46" s="175" t="str">
        <f>IF(BS_CONTROLE[[#This Row],[Local - Encerramento]]=0, "-", BS_CONTROLE[[#This Row],[Local - Encerramento]])</f>
        <v>ZPD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175</v>
      </c>
      <c r="AQ46" s="177">
        <f>IF(BS_CONTROLE[[#This Row],[KM - Fim]]=0, "-", BS_CONTROLE[[#This Row],[KM - Fim]])</f>
        <v>300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KM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Claudemir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10"/>
        <v>Produção e Intervalo</v>
      </c>
      <c r="BR46" s="15">
        <f t="shared" si="11"/>
        <v>0</v>
      </c>
      <c r="BS46" s="15">
        <f t="shared" si="12"/>
        <v>0</v>
      </c>
      <c r="BT46" s="157" t="str">
        <f t="shared" si="9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10"/>
        <v>Aderente</v>
      </c>
      <c r="BR47" s="15" t="str">
        <f t="shared" si="11"/>
        <v>*</v>
      </c>
      <c r="BS47" s="15" t="str">
        <f t="shared" si="12"/>
        <v>*</v>
      </c>
      <c r="BT47" s="157" t="str">
        <f t="shared" si="9"/>
        <v/>
      </c>
    </row>
    <row r="48" spans="1:72" ht="14.45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10"/>
        <v>Aderente</v>
      </c>
      <c r="BR48" s="15" t="str">
        <f t="shared" si="11"/>
        <v>*</v>
      </c>
      <c r="BS48" s="15" t="str">
        <f t="shared" si="12"/>
        <v>*</v>
      </c>
      <c r="BT48" s="157" t="str">
        <f t="shared" si="9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10"/>
        <v>Aderente</v>
      </c>
      <c r="BR49" s="15" t="str">
        <f t="shared" si="11"/>
        <v>*</v>
      </c>
      <c r="BS49" s="15" t="str">
        <f t="shared" si="12"/>
        <v>*</v>
      </c>
      <c r="BT49" s="157" t="str">
        <f t="shared" si="9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10"/>
        <v>Aderente</v>
      </c>
      <c r="BR50" s="15" t="str">
        <f t="shared" si="11"/>
        <v>*</v>
      </c>
      <c r="BS50" s="15" t="str">
        <f t="shared" si="12"/>
        <v>*</v>
      </c>
      <c r="BT50" s="157" t="str">
        <f t="shared" si="9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10"/>
        <v>Aderente</v>
      </c>
      <c r="BR51" s="15" t="str">
        <f t="shared" si="11"/>
        <v>*</v>
      </c>
      <c r="BS51" s="15" t="str">
        <f t="shared" si="12"/>
        <v>*</v>
      </c>
      <c r="BT51" s="157" t="str">
        <f t="shared" si="9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10"/>
        <v>Aderente</v>
      </c>
      <c r="BR52" s="15" t="str">
        <f t="shared" si="11"/>
        <v>*</v>
      </c>
      <c r="BS52" s="15" t="str">
        <f t="shared" si="12"/>
        <v>*</v>
      </c>
      <c r="BT52" s="157" t="str">
        <f t="shared" si="9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10"/>
        <v>Aderente</v>
      </c>
      <c r="BR53" s="15" t="str">
        <f t="shared" si="11"/>
        <v>*</v>
      </c>
      <c r="BS53" s="15" t="str">
        <f t="shared" si="12"/>
        <v>*</v>
      </c>
      <c r="BT53" s="157" t="str">
        <f t="shared" si="9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10"/>
        <v>Aderente</v>
      </c>
      <c r="BR54" s="15" t="str">
        <f t="shared" si="11"/>
        <v>*</v>
      </c>
      <c r="BS54" s="15" t="str">
        <f t="shared" si="12"/>
        <v>*</v>
      </c>
      <c r="BT54" s="157" t="str">
        <f t="shared" si="9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10"/>
        <v>Aderente</v>
      </c>
      <c r="BR55" s="15" t="str">
        <f t="shared" si="11"/>
        <v>*</v>
      </c>
      <c r="BS55" s="15" t="str">
        <f t="shared" si="12"/>
        <v>*</v>
      </c>
      <c r="BT55" s="157" t="str">
        <f t="shared" si="9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10"/>
        <v>Aderente</v>
      </c>
      <c r="BR56" s="15" t="str">
        <f t="shared" si="11"/>
        <v>*</v>
      </c>
      <c r="BS56" s="15" t="str">
        <f t="shared" si="12"/>
        <v>*</v>
      </c>
      <c r="BT56" s="157" t="str">
        <f t="shared" si="9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10"/>
        <v>Aderente</v>
      </c>
      <c r="BR57" s="15" t="str">
        <f t="shared" si="11"/>
        <v>*</v>
      </c>
      <c r="BS57" s="15" t="str">
        <f t="shared" si="12"/>
        <v>*</v>
      </c>
      <c r="BT57" s="157" t="str">
        <f t="shared" si="9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10"/>
        <v>Aderente</v>
      </c>
      <c r="BR58" s="15" t="str">
        <f t="shared" si="11"/>
        <v>*</v>
      </c>
      <c r="BS58" s="15" t="str">
        <f t="shared" si="12"/>
        <v>*</v>
      </c>
      <c r="BT58" s="157" t="str">
        <f t="shared" si="9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10"/>
        <v>Aderente</v>
      </c>
      <c r="BR59" s="15" t="str">
        <f t="shared" si="11"/>
        <v>*</v>
      </c>
      <c r="BS59" s="15" t="str">
        <f t="shared" si="12"/>
        <v>*</v>
      </c>
      <c r="BT59" s="157" t="str">
        <f t="shared" si="9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10"/>
        <v>Aderente</v>
      </c>
      <c r="BR60" s="15" t="str">
        <f t="shared" si="11"/>
        <v>*</v>
      </c>
      <c r="BS60" s="15" t="str">
        <f t="shared" si="12"/>
        <v>*</v>
      </c>
      <c r="BT60" s="157" t="str">
        <f t="shared" si="9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10"/>
        <v>Aderente</v>
      </c>
      <c r="BR61" s="15" t="str">
        <f t="shared" si="11"/>
        <v>*</v>
      </c>
      <c r="BS61" s="15" t="str">
        <f t="shared" si="12"/>
        <v>*</v>
      </c>
      <c r="BT61" s="157" t="str">
        <f t="shared" si="9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10"/>
        <v>Aderente</v>
      </c>
      <c r="BR62" s="15" t="str">
        <f t="shared" si="11"/>
        <v>*</v>
      </c>
      <c r="BS62" s="15" t="str">
        <f t="shared" si="12"/>
        <v>*</v>
      </c>
      <c r="BT62" s="157" t="str">
        <f t="shared" si="9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10"/>
        <v>Aderente</v>
      </c>
      <c r="BR63" s="15" t="str">
        <f t="shared" si="11"/>
        <v>*</v>
      </c>
      <c r="BS63" s="15" t="str">
        <f t="shared" si="12"/>
        <v>*</v>
      </c>
      <c r="BT63" s="157" t="str">
        <f t="shared" si="9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10"/>
        <v>Aderente</v>
      </c>
      <c r="BR64" s="15" t="str">
        <f t="shared" si="11"/>
        <v>*</v>
      </c>
      <c r="BS64" s="15" t="str">
        <f t="shared" si="12"/>
        <v>*</v>
      </c>
      <c r="BT64" s="157" t="str">
        <f t="shared" si="9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10"/>
        <v>Aderente</v>
      </c>
      <c r="BR65" s="15" t="str">
        <f t="shared" si="11"/>
        <v>*</v>
      </c>
      <c r="BS65" s="15" t="str">
        <f t="shared" si="12"/>
        <v>*</v>
      </c>
      <c r="BT65" s="157" t="str">
        <f t="shared" si="9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10"/>
        <v>Aderente</v>
      </c>
      <c r="BR66" s="15" t="str">
        <f t="shared" si="11"/>
        <v>*</v>
      </c>
      <c r="BS66" s="15" t="str">
        <f t="shared" si="12"/>
        <v>*</v>
      </c>
      <c r="BT66" s="157" t="str">
        <f t="shared" si="9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10"/>
        <v>Aderente</v>
      </c>
      <c r="BR67" s="15" t="str">
        <f t="shared" si="11"/>
        <v>*</v>
      </c>
      <c r="BS67" s="15" t="str">
        <f t="shared" si="12"/>
        <v>*</v>
      </c>
      <c r="BT67" s="157" t="str">
        <f t="shared" si="9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10"/>
        <v>Aderente</v>
      </c>
      <c r="BR68" s="15" t="str">
        <f t="shared" si="11"/>
        <v>*</v>
      </c>
      <c r="BS68" s="15" t="str">
        <f t="shared" si="12"/>
        <v>*</v>
      </c>
      <c r="BT68" s="157" t="str">
        <f t="shared" si="9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10"/>
        <v>Aderente</v>
      </c>
      <c r="BR69" s="15" t="str">
        <f t="shared" si="11"/>
        <v>*</v>
      </c>
      <c r="BS69" s="15" t="str">
        <f t="shared" si="12"/>
        <v>*</v>
      </c>
      <c r="BT69" s="157" t="str">
        <f t="shared" si="9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10"/>
        <v>Aderente</v>
      </c>
      <c r="BR70" s="15" t="str">
        <f t="shared" si="11"/>
        <v>*</v>
      </c>
      <c r="BS70" s="15" t="str">
        <f t="shared" si="12"/>
        <v>*</v>
      </c>
      <c r="BT70" s="157" t="str">
        <f t="shared" si="9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10"/>
        <v>Aderente</v>
      </c>
      <c r="BR71" s="15" t="str">
        <f t="shared" si="11"/>
        <v>*</v>
      </c>
      <c r="BS71" s="15" t="str">
        <f t="shared" si="12"/>
        <v>*</v>
      </c>
      <c r="BT71" s="157" t="str">
        <f t="shared" si="9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10"/>
        <v>Aderente</v>
      </c>
      <c r="BR72" s="15" t="str">
        <f t="shared" si="11"/>
        <v>*</v>
      </c>
      <c r="BS72" s="15" t="str">
        <f t="shared" si="12"/>
        <v>*</v>
      </c>
      <c r="BT72" s="157" t="str">
        <f t="shared" si="9"/>
        <v/>
      </c>
    </row>
    <row r="73" spans="1:72" ht="14.45" hidden="1">
      <c r="A73" s="44" t="str">
        <f t="shared" ref="A73:A136" si="13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14">IF(AND(BR73&lt;1,BS73&lt;1),"Produção e Intervalo",IF(BR73&lt;1,"Intervalo",IF(BS73&lt;1,"Produção","Aderente")))</f>
        <v>Aderente</v>
      </c>
      <c r="BR73" s="15" t="str">
        <f t="shared" ref="BR73:BR136" si="15">IF(OR(B73="",F73=""),"*",AY73/P73)</f>
        <v>*</v>
      </c>
      <c r="BS73" s="15" t="str">
        <f t="shared" ref="BS73:BS136" si="16">IF(OR(B73="",F73=""),"*",BA73/Q73)</f>
        <v>*</v>
      </c>
      <c r="BT73" s="157" t="str">
        <f t="shared" ref="BT73:BT136" si="17">IF(BN73="","",SUBSTITUTE(BM73," ","")&amp;SUBSTITUTE(BN73," ",""))</f>
        <v/>
      </c>
    </row>
    <row r="74" spans="1:72" ht="14.45" hidden="1">
      <c r="A74" s="44" t="str">
        <f t="shared" si="13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14"/>
        <v>Aderente</v>
      </c>
      <c r="BR74" s="15" t="str">
        <f t="shared" si="15"/>
        <v>*</v>
      </c>
      <c r="BS74" s="15" t="str">
        <f t="shared" si="16"/>
        <v>*</v>
      </c>
      <c r="BT74" s="157" t="str">
        <f t="shared" si="17"/>
        <v/>
      </c>
    </row>
    <row r="75" spans="1:72" ht="14.45" hidden="1">
      <c r="A75" s="44" t="str">
        <f t="shared" si="13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14"/>
        <v>Aderente</v>
      </c>
      <c r="BR75" s="15" t="str">
        <f t="shared" si="15"/>
        <v>*</v>
      </c>
      <c r="BS75" s="15" t="str">
        <f t="shared" si="16"/>
        <v>*</v>
      </c>
      <c r="BT75" s="157" t="str">
        <f t="shared" si="17"/>
        <v/>
      </c>
    </row>
    <row r="76" spans="1:72" ht="14.45" hidden="1">
      <c r="A76" s="44" t="str">
        <f t="shared" si="13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4"/>
        <v>Aderente</v>
      </c>
      <c r="BR76" s="15" t="str">
        <f t="shared" si="15"/>
        <v>*</v>
      </c>
      <c r="BS76" s="15" t="str">
        <f t="shared" si="16"/>
        <v>*</v>
      </c>
      <c r="BT76" s="157" t="str">
        <f t="shared" si="17"/>
        <v/>
      </c>
    </row>
    <row r="77" spans="1:72" ht="14.45" hidden="1">
      <c r="A77" s="44" t="str">
        <f t="shared" si="13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4"/>
        <v>Aderente</v>
      </c>
      <c r="BR77" s="15" t="str">
        <f t="shared" si="15"/>
        <v>*</v>
      </c>
      <c r="BS77" s="15" t="str">
        <f t="shared" si="16"/>
        <v>*</v>
      </c>
      <c r="BT77" s="157" t="str">
        <f t="shared" si="17"/>
        <v/>
      </c>
    </row>
    <row r="78" spans="1:72" ht="14.45" hidden="1">
      <c r="A78" s="44" t="str">
        <f t="shared" si="13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4"/>
        <v>Aderente</v>
      </c>
      <c r="BR78" s="15" t="str">
        <f t="shared" si="15"/>
        <v>*</v>
      </c>
      <c r="BS78" s="15" t="str">
        <f t="shared" si="16"/>
        <v>*</v>
      </c>
      <c r="BT78" s="157" t="str">
        <f t="shared" si="17"/>
        <v/>
      </c>
    </row>
    <row r="79" spans="1:72" ht="14.45" hidden="1">
      <c r="A79" s="44" t="str">
        <f t="shared" si="13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4"/>
        <v>Aderente</v>
      </c>
      <c r="BR79" s="15" t="str">
        <f t="shared" si="15"/>
        <v>*</v>
      </c>
      <c r="BS79" s="15" t="str">
        <f t="shared" si="16"/>
        <v>*</v>
      </c>
      <c r="BT79" s="157" t="str">
        <f t="shared" si="17"/>
        <v/>
      </c>
    </row>
    <row r="80" spans="1:72" ht="14.45" hidden="1">
      <c r="A80" s="44" t="str">
        <f t="shared" si="13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4"/>
        <v>Aderente</v>
      </c>
      <c r="BR80" s="15" t="str">
        <f t="shared" si="15"/>
        <v>*</v>
      </c>
      <c r="BS80" s="15" t="str">
        <f t="shared" si="16"/>
        <v>*</v>
      </c>
      <c r="BT80" s="157" t="str">
        <f t="shared" si="17"/>
        <v/>
      </c>
    </row>
    <row r="81" spans="1:72" ht="14.45" hidden="1">
      <c r="A81" s="44" t="str">
        <f t="shared" si="13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4"/>
        <v>Aderente</v>
      </c>
      <c r="BR81" s="15" t="str">
        <f t="shared" si="15"/>
        <v>*</v>
      </c>
      <c r="BS81" s="15" t="str">
        <f t="shared" si="16"/>
        <v>*</v>
      </c>
      <c r="BT81" s="157" t="str">
        <f t="shared" si="17"/>
        <v/>
      </c>
    </row>
    <row r="82" spans="1:72" ht="14.45" hidden="1">
      <c r="A82" s="44" t="str">
        <f t="shared" si="13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4"/>
        <v>Aderente</v>
      </c>
      <c r="BR82" s="15" t="str">
        <f t="shared" si="15"/>
        <v>*</v>
      </c>
      <c r="BS82" s="15" t="str">
        <f t="shared" si="16"/>
        <v>*</v>
      </c>
      <c r="BT82" s="157" t="str">
        <f t="shared" si="17"/>
        <v/>
      </c>
    </row>
    <row r="83" spans="1:72" ht="14.45" hidden="1">
      <c r="A83" s="44" t="str">
        <f t="shared" si="13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4"/>
        <v>Aderente</v>
      </c>
      <c r="BR83" s="15" t="str">
        <f t="shared" si="15"/>
        <v>*</v>
      </c>
      <c r="BS83" s="15" t="str">
        <f t="shared" si="16"/>
        <v>*</v>
      </c>
      <c r="BT83" s="157" t="str">
        <f t="shared" si="17"/>
        <v/>
      </c>
    </row>
    <row r="84" spans="1:72" ht="14.45" hidden="1">
      <c r="A84" s="44" t="str">
        <f t="shared" si="13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4"/>
        <v>Aderente</v>
      </c>
      <c r="BR84" s="15" t="str">
        <f t="shared" si="15"/>
        <v>*</v>
      </c>
      <c r="BS84" s="15" t="str">
        <f t="shared" si="16"/>
        <v>*</v>
      </c>
      <c r="BT84" s="157" t="str">
        <f t="shared" si="17"/>
        <v/>
      </c>
    </row>
    <row r="85" spans="1:72" ht="14.45" hidden="1">
      <c r="A85" s="44" t="str">
        <f t="shared" si="13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4"/>
        <v>Aderente</v>
      </c>
      <c r="BR85" s="15" t="str">
        <f t="shared" si="15"/>
        <v>*</v>
      </c>
      <c r="BS85" s="15" t="str">
        <f t="shared" si="16"/>
        <v>*</v>
      </c>
      <c r="BT85" s="157" t="str">
        <f t="shared" si="17"/>
        <v/>
      </c>
    </row>
    <row r="86" spans="1:72" ht="14.45" hidden="1">
      <c r="A86" s="44" t="str">
        <f t="shared" si="13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4"/>
        <v>Aderente</v>
      </c>
      <c r="BR86" s="15" t="str">
        <f t="shared" si="15"/>
        <v>*</v>
      </c>
      <c r="BS86" s="15" t="str">
        <f t="shared" si="16"/>
        <v>*</v>
      </c>
      <c r="BT86" s="157" t="str">
        <f t="shared" si="17"/>
        <v/>
      </c>
    </row>
    <row r="87" spans="1:72" ht="14.45" hidden="1">
      <c r="A87" s="44" t="str">
        <f t="shared" si="13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4"/>
        <v>Aderente</v>
      </c>
      <c r="BR87" s="15" t="str">
        <f t="shared" si="15"/>
        <v>*</v>
      </c>
      <c r="BS87" s="15" t="str">
        <f t="shared" si="16"/>
        <v>*</v>
      </c>
      <c r="BT87" s="157" t="str">
        <f t="shared" si="17"/>
        <v/>
      </c>
    </row>
    <row r="88" spans="1:72" ht="14.45" hidden="1">
      <c r="A88" s="44" t="str">
        <f t="shared" si="13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4"/>
        <v>Aderente</v>
      </c>
      <c r="BR88" s="15" t="str">
        <f t="shared" si="15"/>
        <v>*</v>
      </c>
      <c r="BS88" s="15" t="str">
        <f t="shared" si="16"/>
        <v>*</v>
      </c>
      <c r="BT88" s="157" t="str">
        <f t="shared" si="17"/>
        <v/>
      </c>
    </row>
    <row r="89" spans="1:72" ht="14.45" hidden="1">
      <c r="A89" s="44" t="str">
        <f t="shared" si="13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4"/>
        <v>Aderente</v>
      </c>
      <c r="BR89" s="15" t="str">
        <f t="shared" si="15"/>
        <v>*</v>
      </c>
      <c r="BS89" s="15" t="str">
        <f t="shared" si="16"/>
        <v>*</v>
      </c>
      <c r="BT89" s="157" t="str">
        <f t="shared" si="17"/>
        <v/>
      </c>
    </row>
    <row r="90" spans="1:72" ht="14.45" hidden="1">
      <c r="A90" s="44" t="str">
        <f t="shared" si="13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4"/>
        <v>Aderente</v>
      </c>
      <c r="BR90" s="15" t="str">
        <f t="shared" si="15"/>
        <v>*</v>
      </c>
      <c r="BS90" s="15" t="str">
        <f t="shared" si="16"/>
        <v>*</v>
      </c>
      <c r="BT90" s="157" t="str">
        <f t="shared" si="17"/>
        <v/>
      </c>
    </row>
    <row r="91" spans="1:72" ht="14.45" hidden="1">
      <c r="A91" s="44" t="str">
        <f t="shared" si="13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4"/>
        <v>Aderente</v>
      </c>
      <c r="BR91" s="15" t="str">
        <f t="shared" si="15"/>
        <v>*</v>
      </c>
      <c r="BS91" s="15" t="str">
        <f t="shared" si="16"/>
        <v>*</v>
      </c>
      <c r="BT91" s="157" t="str">
        <f t="shared" si="17"/>
        <v/>
      </c>
    </row>
    <row r="92" spans="1:72" ht="14.45" hidden="1">
      <c r="A92" s="44" t="str">
        <f t="shared" si="13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4"/>
        <v>Aderente</v>
      </c>
      <c r="BR92" s="15" t="str">
        <f t="shared" si="15"/>
        <v>*</v>
      </c>
      <c r="BS92" s="15" t="str">
        <f t="shared" si="16"/>
        <v>*</v>
      </c>
      <c r="BT92" s="157" t="str">
        <f t="shared" si="17"/>
        <v/>
      </c>
    </row>
    <row r="93" spans="1:72" ht="14.45" hidden="1">
      <c r="A93" s="44" t="str">
        <f t="shared" si="13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4"/>
        <v>Aderente</v>
      </c>
      <c r="BR93" s="15" t="str">
        <f t="shared" si="15"/>
        <v>*</v>
      </c>
      <c r="BS93" s="15" t="str">
        <f t="shared" si="16"/>
        <v>*</v>
      </c>
      <c r="BT93" s="157" t="str">
        <f t="shared" si="17"/>
        <v/>
      </c>
    </row>
    <row r="94" spans="1:72" ht="14.45" hidden="1">
      <c r="A94" s="44" t="str">
        <f t="shared" si="13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4"/>
        <v>Aderente</v>
      </c>
      <c r="BR94" s="15" t="str">
        <f t="shared" si="15"/>
        <v>*</v>
      </c>
      <c r="BS94" s="15" t="str">
        <f t="shared" si="16"/>
        <v>*</v>
      </c>
      <c r="BT94" s="157" t="str">
        <f t="shared" si="17"/>
        <v/>
      </c>
    </row>
    <row r="95" spans="1:72" ht="14.45" hidden="1">
      <c r="A95" s="44" t="str">
        <f t="shared" si="13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4"/>
        <v>Aderente</v>
      </c>
      <c r="BR95" s="15" t="str">
        <f t="shared" si="15"/>
        <v>*</v>
      </c>
      <c r="BS95" s="15" t="str">
        <f t="shared" si="16"/>
        <v>*</v>
      </c>
      <c r="BT95" s="157" t="str">
        <f t="shared" si="17"/>
        <v/>
      </c>
    </row>
    <row r="96" spans="1:72" ht="14.45" hidden="1">
      <c r="A96" s="44" t="str">
        <f t="shared" si="13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4"/>
        <v>Aderente</v>
      </c>
      <c r="BR96" s="15" t="str">
        <f t="shared" si="15"/>
        <v>*</v>
      </c>
      <c r="BS96" s="15" t="str">
        <f t="shared" si="16"/>
        <v>*</v>
      </c>
      <c r="BT96" s="157" t="str">
        <f t="shared" si="17"/>
        <v/>
      </c>
    </row>
    <row r="97" spans="1:72" ht="14.45" hidden="1">
      <c r="A97" s="44" t="str">
        <f t="shared" si="13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4"/>
        <v>Aderente</v>
      </c>
      <c r="BR97" s="15" t="str">
        <f t="shared" si="15"/>
        <v>*</v>
      </c>
      <c r="BS97" s="15" t="str">
        <f t="shared" si="16"/>
        <v>*</v>
      </c>
      <c r="BT97" s="157" t="str">
        <f t="shared" si="17"/>
        <v/>
      </c>
    </row>
    <row r="98" spans="1:72" ht="14.45" hidden="1">
      <c r="A98" s="44" t="str">
        <f t="shared" si="13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4"/>
        <v>Aderente</v>
      </c>
      <c r="BR98" s="15" t="str">
        <f t="shared" si="15"/>
        <v>*</v>
      </c>
      <c r="BS98" s="15" t="str">
        <f t="shared" si="16"/>
        <v>*</v>
      </c>
      <c r="BT98" s="157" t="str">
        <f t="shared" si="17"/>
        <v/>
      </c>
    </row>
    <row r="99" spans="1:72" ht="14.45" hidden="1">
      <c r="A99" s="44" t="str">
        <f t="shared" si="13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4"/>
        <v>Aderente</v>
      </c>
      <c r="BR99" s="15" t="str">
        <f t="shared" si="15"/>
        <v>*</v>
      </c>
      <c r="BS99" s="15" t="str">
        <f t="shared" si="16"/>
        <v>*</v>
      </c>
      <c r="BT99" s="157" t="str">
        <f t="shared" si="17"/>
        <v/>
      </c>
    </row>
    <row r="100" spans="1:72" ht="14.45" hidden="1">
      <c r="A100" s="44" t="str">
        <f t="shared" si="13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4"/>
        <v>Aderente</v>
      </c>
      <c r="BR100" s="15" t="str">
        <f t="shared" si="15"/>
        <v>*</v>
      </c>
      <c r="BS100" s="15" t="str">
        <f t="shared" si="16"/>
        <v>*</v>
      </c>
      <c r="BT100" s="157" t="str">
        <f t="shared" si="17"/>
        <v/>
      </c>
    </row>
    <row r="101" spans="1:72" ht="14.45" hidden="1">
      <c r="A101" s="44" t="str">
        <f t="shared" si="13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4"/>
        <v>Aderente</v>
      </c>
      <c r="BR101" s="15" t="str">
        <f t="shared" si="15"/>
        <v>*</v>
      </c>
      <c r="BS101" s="15" t="str">
        <f t="shared" si="16"/>
        <v>*</v>
      </c>
      <c r="BT101" s="157" t="str">
        <f t="shared" si="17"/>
        <v/>
      </c>
    </row>
    <row r="102" spans="1:72" ht="14.45" hidden="1">
      <c r="A102" s="44" t="str">
        <f t="shared" si="13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4"/>
        <v>Aderente</v>
      </c>
      <c r="BR102" s="15" t="str">
        <f t="shared" si="15"/>
        <v>*</v>
      </c>
      <c r="BS102" s="15" t="str">
        <f t="shared" si="16"/>
        <v>*</v>
      </c>
      <c r="BT102" s="157" t="str">
        <f t="shared" si="17"/>
        <v/>
      </c>
    </row>
    <row r="103" spans="1:72" ht="14.45" hidden="1">
      <c r="A103" s="44" t="str">
        <f t="shared" si="13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4"/>
        <v>Aderente</v>
      </c>
      <c r="BR103" s="15" t="str">
        <f t="shared" si="15"/>
        <v>*</v>
      </c>
      <c r="BS103" s="15" t="str">
        <f t="shared" si="16"/>
        <v>*</v>
      </c>
      <c r="BT103" s="157" t="str">
        <f t="shared" si="17"/>
        <v/>
      </c>
    </row>
    <row r="104" spans="1:72" ht="14.45" hidden="1">
      <c r="A104" s="44" t="str">
        <f t="shared" si="13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4"/>
        <v>Aderente</v>
      </c>
      <c r="BR104" s="15" t="str">
        <f t="shared" si="15"/>
        <v>*</v>
      </c>
      <c r="BS104" s="15" t="str">
        <f t="shared" si="16"/>
        <v>*</v>
      </c>
      <c r="BT104" s="157" t="str">
        <f t="shared" si="17"/>
        <v/>
      </c>
    </row>
    <row r="105" spans="1:72" ht="14.45" hidden="1">
      <c r="A105" s="44" t="str">
        <f t="shared" si="13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4"/>
        <v>Aderente</v>
      </c>
      <c r="BR105" s="15" t="str">
        <f t="shared" si="15"/>
        <v>*</v>
      </c>
      <c r="BS105" s="15" t="str">
        <f t="shared" si="16"/>
        <v>*</v>
      </c>
      <c r="BT105" s="157" t="str">
        <f t="shared" si="17"/>
        <v/>
      </c>
    </row>
    <row r="106" spans="1:72" ht="14.45" hidden="1">
      <c r="A106" s="44" t="str">
        <f t="shared" si="13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4"/>
        <v>Aderente</v>
      </c>
      <c r="BR106" s="15" t="str">
        <f t="shared" si="15"/>
        <v>*</v>
      </c>
      <c r="BS106" s="15" t="str">
        <f t="shared" si="16"/>
        <v>*</v>
      </c>
      <c r="BT106" s="157" t="str">
        <f t="shared" si="17"/>
        <v/>
      </c>
    </row>
    <row r="107" spans="1:72" ht="14.45" hidden="1">
      <c r="A107" s="44" t="str">
        <f t="shared" si="13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4"/>
        <v>Aderente</v>
      </c>
      <c r="BR107" s="15" t="str">
        <f t="shared" si="15"/>
        <v>*</v>
      </c>
      <c r="BS107" s="15" t="str">
        <f t="shared" si="16"/>
        <v>*</v>
      </c>
      <c r="BT107" s="157" t="str">
        <f t="shared" si="17"/>
        <v/>
      </c>
    </row>
    <row r="108" spans="1:72" ht="14.45" hidden="1">
      <c r="A108" s="44" t="str">
        <f t="shared" si="13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4"/>
        <v>Aderente</v>
      </c>
      <c r="BR108" s="15" t="str">
        <f t="shared" si="15"/>
        <v>*</v>
      </c>
      <c r="BS108" s="15" t="str">
        <f t="shared" si="16"/>
        <v>*</v>
      </c>
      <c r="BT108" s="157" t="str">
        <f t="shared" si="17"/>
        <v/>
      </c>
    </row>
    <row r="109" spans="1:72" ht="14.45" hidden="1">
      <c r="A109" s="44" t="str">
        <f t="shared" si="13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4"/>
        <v>Aderente</v>
      </c>
      <c r="BR109" s="15" t="str">
        <f t="shared" si="15"/>
        <v>*</v>
      </c>
      <c r="BS109" s="15" t="str">
        <f t="shared" si="16"/>
        <v>*</v>
      </c>
      <c r="BT109" s="157" t="str">
        <f t="shared" si="17"/>
        <v/>
      </c>
    </row>
    <row r="110" spans="1:72" ht="14.45" hidden="1">
      <c r="A110" s="44" t="str">
        <f t="shared" si="13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4"/>
        <v>Aderente</v>
      </c>
      <c r="BR110" s="15" t="str">
        <f t="shared" si="15"/>
        <v>*</v>
      </c>
      <c r="BS110" s="15" t="str">
        <f t="shared" si="16"/>
        <v>*</v>
      </c>
      <c r="BT110" s="157" t="str">
        <f t="shared" si="17"/>
        <v/>
      </c>
    </row>
    <row r="111" spans="1:72" ht="14.45" hidden="1">
      <c r="A111" s="44" t="str">
        <f t="shared" si="13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4"/>
        <v>Aderente</v>
      </c>
      <c r="BR111" s="15" t="str">
        <f t="shared" si="15"/>
        <v>*</v>
      </c>
      <c r="BS111" s="15" t="str">
        <f t="shared" si="16"/>
        <v>*</v>
      </c>
      <c r="BT111" s="157" t="str">
        <f t="shared" si="17"/>
        <v/>
      </c>
    </row>
    <row r="112" spans="1:72" ht="14.45" hidden="1">
      <c r="A112" s="44" t="str">
        <f t="shared" si="13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4"/>
        <v>Aderente</v>
      </c>
      <c r="BR112" s="15" t="str">
        <f t="shared" si="15"/>
        <v>*</v>
      </c>
      <c r="BS112" s="15" t="str">
        <f t="shared" si="16"/>
        <v>*</v>
      </c>
      <c r="BT112" s="157" t="str">
        <f t="shared" si="17"/>
        <v/>
      </c>
    </row>
    <row r="113" spans="1:72" ht="14.45" hidden="1">
      <c r="A113" s="44" t="str">
        <f t="shared" si="13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4"/>
        <v>Aderente</v>
      </c>
      <c r="BR113" s="15" t="str">
        <f t="shared" si="15"/>
        <v>*</v>
      </c>
      <c r="BS113" s="15" t="str">
        <f t="shared" si="16"/>
        <v>*</v>
      </c>
      <c r="BT113" s="157" t="str">
        <f t="shared" si="17"/>
        <v/>
      </c>
    </row>
    <row r="114" spans="1:72" ht="14.45" hidden="1">
      <c r="A114" s="44" t="str">
        <f t="shared" si="13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4"/>
        <v>Aderente</v>
      </c>
      <c r="BR114" s="15" t="str">
        <f t="shared" si="15"/>
        <v>*</v>
      </c>
      <c r="BS114" s="15" t="str">
        <f t="shared" si="16"/>
        <v>*</v>
      </c>
      <c r="BT114" s="157" t="str">
        <f t="shared" si="17"/>
        <v/>
      </c>
    </row>
    <row r="115" spans="1:72" ht="14.45" hidden="1">
      <c r="A115" s="44" t="str">
        <f t="shared" si="13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4"/>
        <v>Aderente</v>
      </c>
      <c r="BR115" s="15" t="str">
        <f t="shared" si="15"/>
        <v>*</v>
      </c>
      <c r="BS115" s="15" t="str">
        <f t="shared" si="16"/>
        <v>*</v>
      </c>
      <c r="BT115" s="157" t="str">
        <f t="shared" si="17"/>
        <v/>
      </c>
    </row>
    <row r="116" spans="1:72" ht="14.45" hidden="1">
      <c r="A116" s="44" t="str">
        <f t="shared" si="13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4"/>
        <v>Aderente</v>
      </c>
      <c r="BR116" s="15" t="str">
        <f t="shared" si="15"/>
        <v>*</v>
      </c>
      <c r="BS116" s="15" t="str">
        <f t="shared" si="16"/>
        <v>*</v>
      </c>
      <c r="BT116" s="157" t="str">
        <f t="shared" si="17"/>
        <v/>
      </c>
    </row>
    <row r="117" spans="1:72" ht="14.45" hidden="1">
      <c r="A117" s="44" t="str">
        <f t="shared" si="13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4"/>
        <v>Aderente</v>
      </c>
      <c r="BR117" s="15" t="str">
        <f t="shared" si="15"/>
        <v>*</v>
      </c>
      <c r="BS117" s="15" t="str">
        <f t="shared" si="16"/>
        <v>*</v>
      </c>
      <c r="BT117" s="157" t="str">
        <f t="shared" si="17"/>
        <v/>
      </c>
    </row>
    <row r="118" spans="1:72" ht="14.45" hidden="1">
      <c r="A118" s="44" t="str">
        <f t="shared" si="13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4"/>
        <v>Aderente</v>
      </c>
      <c r="BR118" s="15" t="str">
        <f t="shared" si="15"/>
        <v>*</v>
      </c>
      <c r="BS118" s="15" t="str">
        <f t="shared" si="16"/>
        <v>*</v>
      </c>
      <c r="BT118" s="157" t="str">
        <f t="shared" si="17"/>
        <v/>
      </c>
    </row>
    <row r="119" spans="1:72" ht="14.45" hidden="1">
      <c r="A119" s="44" t="str">
        <f t="shared" si="13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4"/>
        <v>Aderente</v>
      </c>
      <c r="BR119" s="15" t="str">
        <f t="shared" si="15"/>
        <v>*</v>
      </c>
      <c r="BS119" s="15" t="str">
        <f t="shared" si="16"/>
        <v>*</v>
      </c>
      <c r="BT119" s="157" t="str">
        <f t="shared" si="17"/>
        <v/>
      </c>
    </row>
    <row r="120" spans="1:72" ht="14.45" hidden="1">
      <c r="A120" s="44" t="str">
        <f t="shared" si="13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4"/>
        <v>Aderente</v>
      </c>
      <c r="BR120" s="15" t="str">
        <f t="shared" si="15"/>
        <v>*</v>
      </c>
      <c r="BS120" s="15" t="str">
        <f t="shared" si="16"/>
        <v>*</v>
      </c>
      <c r="BT120" s="157" t="str">
        <f t="shared" si="17"/>
        <v/>
      </c>
    </row>
    <row r="121" spans="1:72" ht="14.45" hidden="1">
      <c r="A121" s="44" t="str">
        <f t="shared" si="13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4"/>
        <v>Aderente</v>
      </c>
      <c r="BR121" s="15" t="str">
        <f t="shared" si="15"/>
        <v>*</v>
      </c>
      <c r="BS121" s="15" t="str">
        <f t="shared" si="16"/>
        <v>*</v>
      </c>
      <c r="BT121" s="157" t="str">
        <f t="shared" si="17"/>
        <v/>
      </c>
    </row>
    <row r="122" spans="1:72" ht="14.45" hidden="1">
      <c r="A122" s="44" t="str">
        <f t="shared" si="13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4"/>
        <v>Aderente</v>
      </c>
      <c r="BR122" s="15" t="str">
        <f t="shared" si="15"/>
        <v>*</v>
      </c>
      <c r="BS122" s="15" t="str">
        <f t="shared" si="16"/>
        <v>*</v>
      </c>
      <c r="BT122" s="157" t="str">
        <f t="shared" si="17"/>
        <v/>
      </c>
    </row>
    <row r="123" spans="1:72" ht="14.45" hidden="1">
      <c r="A123" s="44" t="str">
        <f t="shared" si="13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4"/>
        <v>Aderente</v>
      </c>
      <c r="BR123" s="15" t="str">
        <f t="shared" si="15"/>
        <v>*</v>
      </c>
      <c r="BS123" s="15" t="str">
        <f t="shared" si="16"/>
        <v>*</v>
      </c>
      <c r="BT123" s="157" t="str">
        <f t="shared" si="17"/>
        <v/>
      </c>
    </row>
    <row r="124" spans="1:72" ht="14.45" hidden="1">
      <c r="A124" s="44" t="str">
        <f t="shared" si="13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4"/>
        <v>Aderente</v>
      </c>
      <c r="BR124" s="15" t="str">
        <f t="shared" si="15"/>
        <v>*</v>
      </c>
      <c r="BS124" s="15" t="str">
        <f t="shared" si="16"/>
        <v>*</v>
      </c>
      <c r="BT124" s="157" t="str">
        <f t="shared" si="17"/>
        <v/>
      </c>
    </row>
    <row r="125" spans="1:72" ht="14.45" hidden="1">
      <c r="A125" s="44" t="str">
        <f t="shared" si="13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4"/>
        <v>Aderente</v>
      </c>
      <c r="BR125" s="15" t="str">
        <f t="shared" si="15"/>
        <v>*</v>
      </c>
      <c r="BS125" s="15" t="str">
        <f t="shared" si="16"/>
        <v>*</v>
      </c>
      <c r="BT125" s="157" t="str">
        <f t="shared" si="17"/>
        <v/>
      </c>
    </row>
    <row r="126" spans="1:72" ht="14.45" hidden="1">
      <c r="A126" s="44" t="str">
        <f t="shared" si="13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4"/>
        <v>Aderente</v>
      </c>
      <c r="BR126" s="15" t="str">
        <f t="shared" si="15"/>
        <v>*</v>
      </c>
      <c r="BS126" s="15" t="str">
        <f t="shared" si="16"/>
        <v>*</v>
      </c>
      <c r="BT126" s="157" t="str">
        <f t="shared" si="17"/>
        <v/>
      </c>
    </row>
    <row r="127" spans="1:72" ht="14.45" hidden="1">
      <c r="A127" s="44" t="str">
        <f t="shared" si="13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4"/>
        <v>Aderente</v>
      </c>
      <c r="BR127" s="15" t="str">
        <f t="shared" si="15"/>
        <v>*</v>
      </c>
      <c r="BS127" s="15" t="str">
        <f t="shared" si="16"/>
        <v>*</v>
      </c>
      <c r="BT127" s="157" t="str">
        <f t="shared" si="17"/>
        <v/>
      </c>
    </row>
    <row r="128" spans="1:72" ht="14.45" hidden="1">
      <c r="A128" s="44" t="str">
        <f t="shared" si="13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4"/>
        <v>Aderente</v>
      </c>
      <c r="BR128" s="15" t="str">
        <f t="shared" si="15"/>
        <v>*</v>
      </c>
      <c r="BS128" s="15" t="str">
        <f t="shared" si="16"/>
        <v>*</v>
      </c>
      <c r="BT128" s="157" t="str">
        <f t="shared" si="17"/>
        <v/>
      </c>
    </row>
    <row r="129" spans="1:72" ht="14.45" hidden="1">
      <c r="A129" s="44" t="str">
        <f t="shared" si="13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4"/>
        <v>Aderente</v>
      </c>
      <c r="BR129" s="15" t="str">
        <f t="shared" si="15"/>
        <v>*</v>
      </c>
      <c r="BS129" s="15" t="str">
        <f t="shared" si="16"/>
        <v>*</v>
      </c>
      <c r="BT129" s="157" t="str">
        <f t="shared" si="17"/>
        <v/>
      </c>
    </row>
    <row r="130" spans="1:72" ht="14.45" hidden="1">
      <c r="A130" s="44" t="str">
        <f t="shared" si="13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4"/>
        <v>Aderente</v>
      </c>
      <c r="BR130" s="15" t="str">
        <f t="shared" si="15"/>
        <v>*</v>
      </c>
      <c r="BS130" s="15" t="str">
        <f t="shared" si="16"/>
        <v>*</v>
      </c>
      <c r="BT130" s="157" t="str">
        <f t="shared" si="17"/>
        <v/>
      </c>
    </row>
    <row r="131" spans="1:72" ht="14.45" hidden="1">
      <c r="A131" s="44" t="str">
        <f t="shared" si="13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4"/>
        <v>Aderente</v>
      </c>
      <c r="BR131" s="15" t="str">
        <f t="shared" si="15"/>
        <v>*</v>
      </c>
      <c r="BS131" s="15" t="str">
        <f t="shared" si="16"/>
        <v>*</v>
      </c>
      <c r="BT131" s="157" t="str">
        <f t="shared" si="17"/>
        <v/>
      </c>
    </row>
    <row r="132" spans="1:72" ht="14.45" hidden="1">
      <c r="A132" s="44" t="str">
        <f t="shared" si="13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4"/>
        <v>Aderente</v>
      </c>
      <c r="BR132" s="15" t="str">
        <f t="shared" si="15"/>
        <v>*</v>
      </c>
      <c r="BS132" s="15" t="str">
        <f t="shared" si="16"/>
        <v>*</v>
      </c>
      <c r="BT132" s="157" t="str">
        <f t="shared" si="17"/>
        <v/>
      </c>
    </row>
    <row r="133" spans="1:72" ht="14.45" hidden="1">
      <c r="A133" s="44" t="str">
        <f t="shared" si="13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4"/>
        <v>Aderente</v>
      </c>
      <c r="BR133" s="15" t="str">
        <f t="shared" si="15"/>
        <v>*</v>
      </c>
      <c r="BS133" s="15" t="str">
        <f t="shared" si="16"/>
        <v>*</v>
      </c>
      <c r="BT133" s="157" t="str">
        <f t="shared" si="17"/>
        <v/>
      </c>
    </row>
    <row r="134" spans="1:72" ht="14.45" hidden="1">
      <c r="A134" s="44" t="str">
        <f t="shared" si="13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4"/>
        <v>Aderente</v>
      </c>
      <c r="BR134" s="15" t="str">
        <f t="shared" si="15"/>
        <v>*</v>
      </c>
      <c r="BS134" s="15" t="str">
        <f t="shared" si="16"/>
        <v>*</v>
      </c>
      <c r="BT134" s="157" t="str">
        <f t="shared" si="17"/>
        <v/>
      </c>
    </row>
    <row r="135" spans="1:72" ht="14.45" hidden="1">
      <c r="A135" s="44" t="str">
        <f t="shared" si="13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4"/>
        <v>Aderente</v>
      </c>
      <c r="BR135" s="15" t="str">
        <f t="shared" si="15"/>
        <v>*</v>
      </c>
      <c r="BS135" s="15" t="str">
        <f t="shared" si="16"/>
        <v>*</v>
      </c>
      <c r="BT135" s="157" t="str">
        <f t="shared" si="17"/>
        <v/>
      </c>
    </row>
    <row r="136" spans="1:72" ht="14.45" hidden="1">
      <c r="A136" s="44" t="str">
        <f t="shared" si="13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4"/>
        <v>Aderente</v>
      </c>
      <c r="BR136" s="15" t="str">
        <f t="shared" si="15"/>
        <v>*</v>
      </c>
      <c r="BS136" s="15" t="str">
        <f t="shared" si="16"/>
        <v>*</v>
      </c>
      <c r="BT136" s="157" t="str">
        <f t="shared" si="17"/>
        <v/>
      </c>
    </row>
    <row r="137" spans="1:72" ht="14.45" hidden="1">
      <c r="A137" s="44" t="str">
        <f t="shared" ref="A137:A200" si="18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9">IF(AND(BR137&lt;1,BS137&lt;1),"Produção e Intervalo",IF(BR137&lt;1,"Intervalo",IF(BS137&lt;1,"Produção","Aderente")))</f>
        <v>Aderente</v>
      </c>
      <c r="BR137" s="15" t="str">
        <f t="shared" ref="BR137:BR200" si="20">IF(OR(B137="",F137=""),"*",AY137/P137)</f>
        <v>*</v>
      </c>
      <c r="BS137" s="15" t="str">
        <f t="shared" ref="BS137:BS200" si="21">IF(OR(B137="",F137=""),"*",BA137/Q137)</f>
        <v>*</v>
      </c>
      <c r="BT137" s="157" t="str">
        <f t="shared" ref="BT137:BT200" si="22">IF(BN137="","",SUBSTITUTE(BM137," ","")&amp;SUBSTITUTE(BN137," ",""))</f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si="18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9"/>
        <v>Aderente</v>
      </c>
      <c r="BR186" s="15" t="str">
        <f t="shared" si="20"/>
        <v>*</v>
      </c>
      <c r="BS186" s="15" t="str">
        <f t="shared" si="21"/>
        <v>*</v>
      </c>
      <c r="BT186" s="157" t="str">
        <f t="shared" si="22"/>
        <v/>
      </c>
    </row>
    <row r="187" spans="1:72" ht="14.45" hidden="1">
      <c r="A187" s="44" t="str">
        <f t="shared" si="18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9"/>
        <v>Aderente</v>
      </c>
      <c r="BR187" s="15" t="str">
        <f t="shared" si="20"/>
        <v>*</v>
      </c>
      <c r="BS187" s="15" t="str">
        <f t="shared" si="21"/>
        <v>*</v>
      </c>
      <c r="BT187" s="157" t="str">
        <f t="shared" si="22"/>
        <v/>
      </c>
    </row>
    <row r="188" spans="1:72" ht="14.45" hidden="1">
      <c r="A188" s="44" t="str">
        <f t="shared" si="18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9"/>
        <v>Aderente</v>
      </c>
      <c r="BR188" s="15" t="str">
        <f t="shared" si="20"/>
        <v>*</v>
      </c>
      <c r="BS188" s="15" t="str">
        <f t="shared" si="21"/>
        <v>*</v>
      </c>
      <c r="BT188" s="157" t="str">
        <f t="shared" si="22"/>
        <v/>
      </c>
    </row>
    <row r="189" spans="1:72" ht="14.45" hidden="1">
      <c r="A189" s="44" t="str">
        <f t="shared" si="18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9"/>
        <v>Aderente</v>
      </c>
      <c r="BR189" s="15" t="str">
        <f t="shared" si="20"/>
        <v>*</v>
      </c>
      <c r="BS189" s="15" t="str">
        <f t="shared" si="21"/>
        <v>*</v>
      </c>
      <c r="BT189" s="157" t="str">
        <f t="shared" si="22"/>
        <v/>
      </c>
    </row>
    <row r="190" spans="1:72" ht="14.45" hidden="1">
      <c r="A190" s="44" t="str">
        <f t="shared" si="18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9"/>
        <v>Aderente</v>
      </c>
      <c r="BR190" s="15" t="str">
        <f t="shared" si="20"/>
        <v>*</v>
      </c>
      <c r="BS190" s="15" t="str">
        <f t="shared" si="21"/>
        <v>*</v>
      </c>
      <c r="BT190" s="157" t="str">
        <f t="shared" si="22"/>
        <v/>
      </c>
    </row>
    <row r="191" spans="1:72" ht="14.45" hidden="1">
      <c r="A191" s="44" t="str">
        <f t="shared" si="18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9"/>
        <v>Aderente</v>
      </c>
      <c r="BR191" s="15" t="str">
        <f t="shared" si="20"/>
        <v>*</v>
      </c>
      <c r="BS191" s="15" t="str">
        <f t="shared" si="21"/>
        <v>*</v>
      </c>
      <c r="BT191" s="157" t="str">
        <f t="shared" si="22"/>
        <v/>
      </c>
    </row>
    <row r="192" spans="1:72" ht="14.45" hidden="1">
      <c r="A192" s="44" t="str">
        <f t="shared" si="18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9"/>
        <v>Aderente</v>
      </c>
      <c r="BR192" s="15" t="str">
        <f t="shared" si="20"/>
        <v>*</v>
      </c>
      <c r="BS192" s="15" t="str">
        <f t="shared" si="21"/>
        <v>*</v>
      </c>
      <c r="BT192" s="157" t="str">
        <f t="shared" si="22"/>
        <v/>
      </c>
    </row>
    <row r="193" spans="1:72" ht="14.45" hidden="1">
      <c r="A193" s="44" t="str">
        <f t="shared" si="18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9"/>
        <v>Aderente</v>
      </c>
      <c r="BR193" s="15" t="str">
        <f t="shared" si="20"/>
        <v>*</v>
      </c>
      <c r="BS193" s="15" t="str">
        <f t="shared" si="21"/>
        <v>*</v>
      </c>
      <c r="BT193" s="157" t="str">
        <f t="shared" si="22"/>
        <v/>
      </c>
    </row>
    <row r="194" spans="1:72" ht="14.45" hidden="1">
      <c r="A194" s="44" t="str">
        <f t="shared" si="18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9"/>
        <v>Aderente</v>
      </c>
      <c r="BR194" s="15" t="str">
        <f t="shared" si="20"/>
        <v>*</v>
      </c>
      <c r="BS194" s="15" t="str">
        <f t="shared" si="21"/>
        <v>*</v>
      </c>
      <c r="BT194" s="157" t="str">
        <f t="shared" si="22"/>
        <v/>
      </c>
    </row>
    <row r="195" spans="1:72" ht="14.45" hidden="1">
      <c r="A195" s="44" t="str">
        <f t="shared" si="18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9"/>
        <v>Aderente</v>
      </c>
      <c r="BR195" s="15" t="str">
        <f t="shared" si="20"/>
        <v>*</v>
      </c>
      <c r="BS195" s="15" t="str">
        <f t="shared" si="21"/>
        <v>*</v>
      </c>
      <c r="BT195" s="157" t="str">
        <f t="shared" si="22"/>
        <v/>
      </c>
    </row>
    <row r="196" spans="1:72" ht="14.45" hidden="1">
      <c r="A196" s="44" t="str">
        <f t="shared" si="18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9"/>
        <v>Aderente</v>
      </c>
      <c r="BR196" s="15" t="str">
        <f t="shared" si="20"/>
        <v>*</v>
      </c>
      <c r="BS196" s="15" t="str">
        <f t="shared" si="21"/>
        <v>*</v>
      </c>
      <c r="BT196" s="157" t="str">
        <f t="shared" si="22"/>
        <v/>
      </c>
    </row>
    <row r="197" spans="1:72" ht="14.45" hidden="1">
      <c r="A197" s="44" t="str">
        <f t="shared" si="18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9"/>
        <v>Aderente</v>
      </c>
      <c r="BR197" s="15" t="str">
        <f t="shared" si="20"/>
        <v>*</v>
      </c>
      <c r="BS197" s="15" t="str">
        <f t="shared" si="21"/>
        <v>*</v>
      </c>
      <c r="BT197" s="157" t="str">
        <f t="shared" si="22"/>
        <v/>
      </c>
    </row>
    <row r="198" spans="1:72" ht="14.45" hidden="1">
      <c r="A198" s="44" t="str">
        <f t="shared" si="18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9"/>
        <v>Aderente</v>
      </c>
      <c r="BR198" s="15" t="str">
        <f t="shared" si="20"/>
        <v>*</v>
      </c>
      <c r="BS198" s="15" t="str">
        <f t="shared" si="21"/>
        <v>*</v>
      </c>
      <c r="BT198" s="157" t="str">
        <f t="shared" si="22"/>
        <v/>
      </c>
    </row>
    <row r="199" spans="1:72" ht="14.45" hidden="1">
      <c r="A199" s="44" t="str">
        <f t="shared" si="18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9"/>
        <v>Aderente</v>
      </c>
      <c r="BR199" s="15" t="str">
        <f t="shared" si="20"/>
        <v>*</v>
      </c>
      <c r="BS199" s="15" t="str">
        <f t="shared" si="21"/>
        <v>*</v>
      </c>
      <c r="BT199" s="157" t="str">
        <f t="shared" si="22"/>
        <v/>
      </c>
    </row>
    <row r="200" spans="1:72" ht="14.45" hidden="1">
      <c r="A200" s="44" t="str">
        <f t="shared" si="18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9"/>
        <v>Aderente</v>
      </c>
      <c r="BR200" s="15" t="str">
        <f t="shared" si="20"/>
        <v>*</v>
      </c>
      <c r="BS200" s="15" t="str">
        <f t="shared" si="21"/>
        <v>*</v>
      </c>
      <c r="BT200" s="157" t="str">
        <f t="shared" si="22"/>
        <v/>
      </c>
    </row>
    <row r="201" spans="1:72" ht="14.45" hidden="1">
      <c r="A201" s="44" t="str">
        <f t="shared" ref="A201:A264" si="23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4">IF(AND(BR201&lt;1,BS201&lt;1),"Produção e Intervalo",IF(BR201&lt;1,"Intervalo",IF(BS201&lt;1,"Produção","Aderente")))</f>
        <v>Aderente</v>
      </c>
      <c r="BR201" s="15" t="str">
        <f t="shared" ref="BR201:BR264" si="25">IF(OR(B201="",F201=""),"*",AY201/P201)</f>
        <v>*</v>
      </c>
      <c r="BS201" s="15" t="str">
        <f t="shared" ref="BS201:BS264" si="26">IF(OR(B201="",F201=""),"*",BA201/Q201)</f>
        <v>*</v>
      </c>
      <c r="BT201" s="157" t="str">
        <f t="shared" ref="BT201:BT264" si="27">IF(BN201="","",SUBSTITUTE(BM201," ","")&amp;SUBSTITUTE(BN201," ",""))</f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si="23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4"/>
        <v>Aderente</v>
      </c>
      <c r="BR250" s="15" t="str">
        <f t="shared" si="25"/>
        <v>*</v>
      </c>
      <c r="BS250" s="15" t="str">
        <f t="shared" si="26"/>
        <v>*</v>
      </c>
      <c r="BT250" s="157" t="str">
        <f t="shared" si="27"/>
        <v/>
      </c>
    </row>
    <row r="251" spans="1:72" ht="14.45" hidden="1">
      <c r="A251" s="44" t="str">
        <f t="shared" si="23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4"/>
        <v>Aderente</v>
      </c>
      <c r="BR251" s="15" t="str">
        <f t="shared" si="25"/>
        <v>*</v>
      </c>
      <c r="BS251" s="15" t="str">
        <f t="shared" si="26"/>
        <v>*</v>
      </c>
      <c r="BT251" s="157" t="str">
        <f t="shared" si="27"/>
        <v/>
      </c>
    </row>
    <row r="252" spans="1:72" ht="14.45" hidden="1">
      <c r="A252" s="44" t="str">
        <f t="shared" si="23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4"/>
        <v>Aderente</v>
      </c>
      <c r="BR252" s="15" t="str">
        <f t="shared" si="25"/>
        <v>*</v>
      </c>
      <c r="BS252" s="15" t="str">
        <f t="shared" si="26"/>
        <v>*</v>
      </c>
      <c r="BT252" s="157" t="str">
        <f t="shared" si="27"/>
        <v/>
      </c>
    </row>
    <row r="253" spans="1:72" ht="14.45" hidden="1">
      <c r="A253" s="44" t="str">
        <f t="shared" si="23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4"/>
        <v>Aderente</v>
      </c>
      <c r="BR253" s="15" t="str">
        <f t="shared" si="25"/>
        <v>*</v>
      </c>
      <c r="BS253" s="15" t="str">
        <f t="shared" si="26"/>
        <v>*</v>
      </c>
      <c r="BT253" s="157" t="str">
        <f t="shared" si="27"/>
        <v/>
      </c>
    </row>
    <row r="254" spans="1:72" ht="14.45" hidden="1">
      <c r="A254" s="44" t="str">
        <f t="shared" si="23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4"/>
        <v>Aderente</v>
      </c>
      <c r="BR254" s="15" t="str">
        <f t="shared" si="25"/>
        <v>*</v>
      </c>
      <c r="BS254" s="15" t="str">
        <f t="shared" si="26"/>
        <v>*</v>
      </c>
      <c r="BT254" s="157" t="str">
        <f t="shared" si="27"/>
        <v/>
      </c>
    </row>
    <row r="255" spans="1:72" ht="14.45" hidden="1">
      <c r="A255" s="44" t="str">
        <f t="shared" si="23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4"/>
        <v>Aderente</v>
      </c>
      <c r="BR255" s="15" t="str">
        <f t="shared" si="25"/>
        <v>*</v>
      </c>
      <c r="BS255" s="15" t="str">
        <f t="shared" si="26"/>
        <v>*</v>
      </c>
      <c r="BT255" s="157" t="str">
        <f t="shared" si="27"/>
        <v/>
      </c>
    </row>
    <row r="256" spans="1:72" ht="14.45" hidden="1">
      <c r="A256" s="44" t="str">
        <f t="shared" si="23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4"/>
        <v>Aderente</v>
      </c>
      <c r="BR256" s="15" t="str">
        <f t="shared" si="25"/>
        <v>*</v>
      </c>
      <c r="BS256" s="15" t="str">
        <f t="shared" si="26"/>
        <v>*</v>
      </c>
      <c r="BT256" s="157" t="str">
        <f t="shared" si="27"/>
        <v/>
      </c>
    </row>
    <row r="257" spans="1:72" ht="14.45" hidden="1">
      <c r="A257" s="44" t="str">
        <f t="shared" si="23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4"/>
        <v>Aderente</v>
      </c>
      <c r="BR257" s="15" t="str">
        <f t="shared" si="25"/>
        <v>*</v>
      </c>
      <c r="BS257" s="15" t="str">
        <f t="shared" si="26"/>
        <v>*</v>
      </c>
      <c r="BT257" s="157" t="str">
        <f t="shared" si="27"/>
        <v/>
      </c>
    </row>
    <row r="258" spans="1:72" ht="14.45" hidden="1">
      <c r="A258" s="44" t="str">
        <f t="shared" si="23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4"/>
        <v>Aderente</v>
      </c>
      <c r="BR258" s="15" t="str">
        <f t="shared" si="25"/>
        <v>*</v>
      </c>
      <c r="BS258" s="15" t="str">
        <f t="shared" si="26"/>
        <v>*</v>
      </c>
      <c r="BT258" s="157" t="str">
        <f t="shared" si="27"/>
        <v/>
      </c>
    </row>
    <row r="259" spans="1:72" ht="14.45" hidden="1">
      <c r="A259" s="44" t="str">
        <f t="shared" si="23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4"/>
        <v>Aderente</v>
      </c>
      <c r="BR259" s="15" t="str">
        <f t="shared" si="25"/>
        <v>*</v>
      </c>
      <c r="BS259" s="15" t="str">
        <f t="shared" si="26"/>
        <v>*</v>
      </c>
      <c r="BT259" s="157" t="str">
        <f t="shared" si="27"/>
        <v/>
      </c>
    </row>
    <row r="260" spans="1:72" ht="14.45" hidden="1">
      <c r="A260" s="44" t="str">
        <f t="shared" si="23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4"/>
        <v>Aderente</v>
      </c>
      <c r="BR260" s="15" t="str">
        <f t="shared" si="25"/>
        <v>*</v>
      </c>
      <c r="BS260" s="15" t="str">
        <f t="shared" si="26"/>
        <v>*</v>
      </c>
      <c r="BT260" s="157" t="str">
        <f t="shared" si="27"/>
        <v/>
      </c>
    </row>
    <row r="261" spans="1:72" ht="14.45" hidden="1">
      <c r="A261" s="44" t="str">
        <f t="shared" si="23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4"/>
        <v>Aderente</v>
      </c>
      <c r="BR261" s="15" t="str">
        <f t="shared" si="25"/>
        <v>*</v>
      </c>
      <c r="BS261" s="15" t="str">
        <f t="shared" si="26"/>
        <v>*</v>
      </c>
      <c r="BT261" s="157" t="str">
        <f t="shared" si="27"/>
        <v/>
      </c>
    </row>
    <row r="262" spans="1:72" ht="14.45" hidden="1">
      <c r="A262" s="44" t="str">
        <f t="shared" si="23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4"/>
        <v>Aderente</v>
      </c>
      <c r="BR262" s="15" t="str">
        <f t="shared" si="25"/>
        <v>*</v>
      </c>
      <c r="BS262" s="15" t="str">
        <f t="shared" si="26"/>
        <v>*</v>
      </c>
      <c r="BT262" s="157" t="str">
        <f t="shared" si="27"/>
        <v/>
      </c>
    </row>
    <row r="263" spans="1:72" ht="14.45" hidden="1">
      <c r="A263" s="44" t="str">
        <f t="shared" si="23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4"/>
        <v>Aderente</v>
      </c>
      <c r="BR263" s="15" t="str">
        <f t="shared" si="25"/>
        <v>*</v>
      </c>
      <c r="BS263" s="15" t="str">
        <f t="shared" si="26"/>
        <v>*</v>
      </c>
      <c r="BT263" s="157" t="str">
        <f t="shared" si="27"/>
        <v/>
      </c>
    </row>
    <row r="264" spans="1:72" ht="14.45" hidden="1">
      <c r="A264" s="44" t="str">
        <f t="shared" si="23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4"/>
        <v>Aderente</v>
      </c>
      <c r="BR264" s="15" t="str">
        <f t="shared" si="25"/>
        <v>*</v>
      </c>
      <c r="BS264" s="15" t="str">
        <f t="shared" si="26"/>
        <v>*</v>
      </c>
      <c r="BT264" s="157" t="str">
        <f t="shared" si="27"/>
        <v/>
      </c>
    </row>
    <row r="265" spans="1:72" ht="14.45" hidden="1">
      <c r="A265" s="44" t="str">
        <f t="shared" ref="A265:A328" si="28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9">IF(AND(BR265&lt;1,BS265&lt;1),"Produção e Intervalo",IF(BR265&lt;1,"Intervalo",IF(BS265&lt;1,"Produção","Aderente")))</f>
        <v>Aderente</v>
      </c>
      <c r="BR265" s="15" t="str">
        <f t="shared" ref="BR265:BR328" si="30">IF(OR(B265="",F265=""),"*",AY265/P265)</f>
        <v>*</v>
      </c>
      <c r="BS265" s="15" t="str">
        <f t="shared" ref="BS265:BS328" si="31">IF(OR(B265="",F265=""),"*",BA265/Q265)</f>
        <v>*</v>
      </c>
      <c r="BT265" s="157" t="str">
        <f t="shared" ref="BT265:BT328" si="32">IF(BN265="","",SUBSTITUTE(BM265," ","")&amp;SUBSTITUTE(BN265," ",""))</f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si="28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9"/>
        <v>Aderente</v>
      </c>
      <c r="BR314" s="15" t="str">
        <f t="shared" si="30"/>
        <v>*</v>
      </c>
      <c r="BS314" s="15" t="str">
        <f t="shared" si="31"/>
        <v>*</v>
      </c>
      <c r="BT314" s="157" t="str">
        <f t="shared" si="32"/>
        <v/>
      </c>
    </row>
    <row r="315" spans="1:72" ht="14.45" hidden="1">
      <c r="A315" s="44" t="str">
        <f t="shared" si="28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9"/>
        <v>Aderente</v>
      </c>
      <c r="BR315" s="15" t="str">
        <f t="shared" si="30"/>
        <v>*</v>
      </c>
      <c r="BS315" s="15" t="str">
        <f t="shared" si="31"/>
        <v>*</v>
      </c>
      <c r="BT315" s="157" t="str">
        <f t="shared" si="32"/>
        <v/>
      </c>
    </row>
    <row r="316" spans="1:72" ht="14.45" hidden="1">
      <c r="A316" s="44" t="str">
        <f t="shared" si="28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9"/>
        <v>Aderente</v>
      </c>
      <c r="BR316" s="15" t="str">
        <f t="shared" si="30"/>
        <v>*</v>
      </c>
      <c r="BS316" s="15" t="str">
        <f t="shared" si="31"/>
        <v>*</v>
      </c>
      <c r="BT316" s="157" t="str">
        <f t="shared" si="32"/>
        <v/>
      </c>
    </row>
    <row r="317" spans="1:72" ht="14.45" hidden="1">
      <c r="A317" s="44" t="str">
        <f t="shared" si="28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9"/>
        <v>Aderente</v>
      </c>
      <c r="BR317" s="15" t="str">
        <f t="shared" si="30"/>
        <v>*</v>
      </c>
      <c r="BS317" s="15" t="str">
        <f t="shared" si="31"/>
        <v>*</v>
      </c>
      <c r="BT317" s="157" t="str">
        <f t="shared" si="32"/>
        <v/>
      </c>
    </row>
    <row r="318" spans="1:72" ht="14.45" hidden="1">
      <c r="A318" s="44" t="str">
        <f t="shared" si="28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9"/>
        <v>Aderente</v>
      </c>
      <c r="BR318" s="15" t="str">
        <f t="shared" si="30"/>
        <v>*</v>
      </c>
      <c r="BS318" s="15" t="str">
        <f t="shared" si="31"/>
        <v>*</v>
      </c>
      <c r="BT318" s="157" t="str">
        <f t="shared" si="32"/>
        <v/>
      </c>
    </row>
    <row r="319" spans="1:72" ht="14.45" hidden="1">
      <c r="A319" s="44" t="str">
        <f t="shared" si="28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9"/>
        <v>Aderente</v>
      </c>
      <c r="BR319" s="15" t="str">
        <f t="shared" si="30"/>
        <v>*</v>
      </c>
      <c r="BS319" s="15" t="str">
        <f t="shared" si="31"/>
        <v>*</v>
      </c>
      <c r="BT319" s="157" t="str">
        <f t="shared" si="32"/>
        <v/>
      </c>
    </row>
    <row r="320" spans="1:72" ht="14.45" hidden="1">
      <c r="A320" s="44" t="str">
        <f t="shared" si="28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9"/>
        <v>Aderente</v>
      </c>
      <c r="BR320" s="15" t="str">
        <f t="shared" si="30"/>
        <v>*</v>
      </c>
      <c r="BS320" s="15" t="str">
        <f t="shared" si="31"/>
        <v>*</v>
      </c>
      <c r="BT320" s="157" t="str">
        <f t="shared" si="32"/>
        <v/>
      </c>
    </row>
    <row r="321" spans="1:72" ht="14.45" hidden="1">
      <c r="A321" s="44" t="str">
        <f t="shared" si="28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9"/>
        <v>Aderente</v>
      </c>
      <c r="BR321" s="15" t="str">
        <f t="shared" si="30"/>
        <v>*</v>
      </c>
      <c r="BS321" s="15" t="str">
        <f t="shared" si="31"/>
        <v>*</v>
      </c>
      <c r="BT321" s="157" t="str">
        <f t="shared" si="32"/>
        <v/>
      </c>
    </row>
    <row r="322" spans="1:72" ht="14.45" hidden="1">
      <c r="A322" s="44" t="str">
        <f t="shared" si="28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9"/>
        <v>Aderente</v>
      </c>
      <c r="BR322" s="15" t="str">
        <f t="shared" si="30"/>
        <v>*</v>
      </c>
      <c r="BS322" s="15" t="str">
        <f t="shared" si="31"/>
        <v>*</v>
      </c>
      <c r="BT322" s="157" t="str">
        <f t="shared" si="32"/>
        <v/>
      </c>
    </row>
    <row r="323" spans="1:72" ht="14.45" hidden="1">
      <c r="A323" s="44" t="str">
        <f t="shared" si="28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9"/>
        <v>Aderente</v>
      </c>
      <c r="BR323" s="15" t="str">
        <f t="shared" si="30"/>
        <v>*</v>
      </c>
      <c r="BS323" s="15" t="str">
        <f t="shared" si="31"/>
        <v>*</v>
      </c>
      <c r="BT323" s="157" t="str">
        <f t="shared" si="32"/>
        <v/>
      </c>
    </row>
    <row r="324" spans="1:72" ht="14.45" hidden="1">
      <c r="A324" s="44" t="str">
        <f t="shared" si="28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9"/>
        <v>Aderente</v>
      </c>
      <c r="BR324" s="15" t="str">
        <f t="shared" si="30"/>
        <v>*</v>
      </c>
      <c r="BS324" s="15" t="str">
        <f t="shared" si="31"/>
        <v>*</v>
      </c>
      <c r="BT324" s="157" t="str">
        <f t="shared" si="32"/>
        <v/>
      </c>
    </row>
    <row r="325" spans="1:72" ht="14.45" hidden="1">
      <c r="A325" s="44" t="str">
        <f t="shared" si="28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9"/>
        <v>Aderente</v>
      </c>
      <c r="BR325" s="15" t="str">
        <f t="shared" si="30"/>
        <v>*</v>
      </c>
      <c r="BS325" s="15" t="str">
        <f t="shared" si="31"/>
        <v>*</v>
      </c>
      <c r="BT325" s="157" t="str">
        <f t="shared" si="32"/>
        <v/>
      </c>
    </row>
    <row r="326" spans="1:72" ht="14.45" hidden="1">
      <c r="A326" s="44" t="str">
        <f t="shared" si="28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9"/>
        <v>Aderente</v>
      </c>
      <c r="BR326" s="15" t="str">
        <f t="shared" si="30"/>
        <v>*</v>
      </c>
      <c r="BS326" s="15" t="str">
        <f t="shared" si="31"/>
        <v>*</v>
      </c>
      <c r="BT326" s="157" t="str">
        <f t="shared" si="32"/>
        <v/>
      </c>
    </row>
    <row r="327" spans="1:72" ht="14.45" hidden="1">
      <c r="A327" s="44" t="str">
        <f t="shared" si="28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9"/>
        <v>Aderente</v>
      </c>
      <c r="BR327" s="15" t="str">
        <f t="shared" si="30"/>
        <v>*</v>
      </c>
      <c r="BS327" s="15" t="str">
        <f t="shared" si="31"/>
        <v>*</v>
      </c>
      <c r="BT327" s="157" t="str">
        <f t="shared" si="32"/>
        <v/>
      </c>
    </row>
    <row r="328" spans="1:72" ht="14.45" hidden="1">
      <c r="A328" s="44" t="str">
        <f t="shared" si="28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9"/>
        <v>Aderente</v>
      </c>
      <c r="BR328" s="15" t="str">
        <f t="shared" si="30"/>
        <v>*</v>
      </c>
      <c r="BS328" s="15" t="str">
        <f t="shared" si="31"/>
        <v>*</v>
      </c>
      <c r="BT328" s="157" t="str">
        <f t="shared" si="32"/>
        <v/>
      </c>
    </row>
    <row r="329" spans="1:72" ht="14.45" hidden="1">
      <c r="A329" s="44" t="str">
        <f t="shared" ref="A329:A392" si="33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4">IF(AND(BR329&lt;1,BS329&lt;1),"Produção e Intervalo",IF(BR329&lt;1,"Intervalo",IF(BS329&lt;1,"Produção","Aderente")))</f>
        <v>Aderente</v>
      </c>
      <c r="BR329" s="15" t="str">
        <f t="shared" ref="BR329:BR392" si="35">IF(OR(B329="",F329=""),"*",AY329/P329)</f>
        <v>*</v>
      </c>
      <c r="BS329" s="15" t="str">
        <f t="shared" ref="BS329:BS392" si="36">IF(OR(B329="",F329=""),"*",BA329/Q329)</f>
        <v>*</v>
      </c>
      <c r="BT329" s="157" t="str">
        <f t="shared" ref="BT329:BT392" si="37">IF(BN329="","",SUBSTITUTE(BM329," ","")&amp;SUBSTITUTE(BN329," ",""))</f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si="33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4"/>
        <v>Aderente</v>
      </c>
      <c r="BR378" s="15" t="str">
        <f t="shared" si="35"/>
        <v>*</v>
      </c>
      <c r="BS378" s="15" t="str">
        <f t="shared" si="36"/>
        <v>*</v>
      </c>
      <c r="BT378" s="157" t="str">
        <f t="shared" si="37"/>
        <v/>
      </c>
    </row>
    <row r="379" spans="1:72" ht="14.45" hidden="1">
      <c r="A379" s="44" t="str">
        <f t="shared" si="33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4"/>
        <v>Aderente</v>
      </c>
      <c r="BR379" s="15" t="str">
        <f t="shared" si="35"/>
        <v>*</v>
      </c>
      <c r="BS379" s="15" t="str">
        <f t="shared" si="36"/>
        <v>*</v>
      </c>
      <c r="BT379" s="157" t="str">
        <f t="shared" si="37"/>
        <v/>
      </c>
    </row>
    <row r="380" spans="1:72" ht="14.45" hidden="1">
      <c r="A380" s="44" t="str">
        <f t="shared" si="33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4"/>
        <v>Aderente</v>
      </c>
      <c r="BR380" s="15" t="str">
        <f t="shared" si="35"/>
        <v>*</v>
      </c>
      <c r="BS380" s="15" t="str">
        <f t="shared" si="36"/>
        <v>*</v>
      </c>
      <c r="BT380" s="157" t="str">
        <f t="shared" si="37"/>
        <v/>
      </c>
    </row>
    <row r="381" spans="1:72" ht="14.45" hidden="1">
      <c r="A381" s="44" t="str">
        <f t="shared" si="33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4"/>
        <v>Aderente</v>
      </c>
      <c r="BR381" s="15" t="str">
        <f t="shared" si="35"/>
        <v>*</v>
      </c>
      <c r="BS381" s="15" t="str">
        <f t="shared" si="36"/>
        <v>*</v>
      </c>
      <c r="BT381" s="157" t="str">
        <f t="shared" si="37"/>
        <v/>
      </c>
    </row>
    <row r="382" spans="1:72" ht="14.45" hidden="1">
      <c r="A382" s="44" t="str">
        <f t="shared" si="33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4"/>
        <v>Aderente</v>
      </c>
      <c r="BR382" s="15" t="str">
        <f t="shared" si="35"/>
        <v>*</v>
      </c>
      <c r="BS382" s="15" t="str">
        <f t="shared" si="36"/>
        <v>*</v>
      </c>
      <c r="BT382" s="157" t="str">
        <f t="shared" si="37"/>
        <v/>
      </c>
    </row>
    <row r="383" spans="1:72" ht="14.45" hidden="1">
      <c r="A383" s="44" t="str">
        <f t="shared" si="33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4"/>
        <v>Aderente</v>
      </c>
      <c r="BR383" s="15" t="str">
        <f t="shared" si="35"/>
        <v>*</v>
      </c>
      <c r="BS383" s="15" t="str">
        <f t="shared" si="36"/>
        <v>*</v>
      </c>
      <c r="BT383" s="157" t="str">
        <f t="shared" si="37"/>
        <v/>
      </c>
    </row>
    <row r="384" spans="1:72" ht="14.45" hidden="1">
      <c r="A384" s="44" t="str">
        <f t="shared" si="33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4"/>
        <v>Aderente</v>
      </c>
      <c r="BR384" s="15" t="str">
        <f t="shared" si="35"/>
        <v>*</v>
      </c>
      <c r="BS384" s="15" t="str">
        <f t="shared" si="36"/>
        <v>*</v>
      </c>
      <c r="BT384" s="157" t="str">
        <f t="shared" si="37"/>
        <v/>
      </c>
    </row>
    <row r="385" spans="1:72" ht="14.45" hidden="1">
      <c r="A385" s="44" t="str">
        <f t="shared" si="33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4"/>
        <v>Aderente</v>
      </c>
      <c r="BR385" s="15" t="str">
        <f t="shared" si="35"/>
        <v>*</v>
      </c>
      <c r="BS385" s="15" t="str">
        <f t="shared" si="36"/>
        <v>*</v>
      </c>
      <c r="BT385" s="157" t="str">
        <f t="shared" si="37"/>
        <v/>
      </c>
    </row>
    <row r="386" spans="1:72" ht="14.45" hidden="1">
      <c r="A386" s="44" t="str">
        <f t="shared" si="33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4"/>
        <v>Aderente</v>
      </c>
      <c r="BR386" s="15" t="str">
        <f t="shared" si="35"/>
        <v>*</v>
      </c>
      <c r="BS386" s="15" t="str">
        <f t="shared" si="36"/>
        <v>*</v>
      </c>
      <c r="BT386" s="157" t="str">
        <f t="shared" si="37"/>
        <v/>
      </c>
    </row>
    <row r="387" spans="1:72" ht="14.45" hidden="1">
      <c r="A387" s="44" t="str">
        <f t="shared" si="33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4"/>
        <v>Aderente</v>
      </c>
      <c r="BR387" s="15" t="str">
        <f t="shared" si="35"/>
        <v>*</v>
      </c>
      <c r="BS387" s="15" t="str">
        <f t="shared" si="36"/>
        <v>*</v>
      </c>
      <c r="BT387" s="157" t="str">
        <f t="shared" si="37"/>
        <v/>
      </c>
    </row>
    <row r="388" spans="1:72" ht="14.45" hidden="1">
      <c r="A388" s="44" t="str">
        <f t="shared" si="33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4"/>
        <v>Aderente</v>
      </c>
      <c r="BR388" s="15" t="str">
        <f t="shared" si="35"/>
        <v>*</v>
      </c>
      <c r="BS388" s="15" t="str">
        <f t="shared" si="36"/>
        <v>*</v>
      </c>
      <c r="BT388" s="157" t="str">
        <f t="shared" si="37"/>
        <v/>
      </c>
    </row>
    <row r="389" spans="1:72" ht="14.45" hidden="1">
      <c r="A389" s="44" t="str">
        <f t="shared" si="33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4"/>
        <v>Aderente</v>
      </c>
      <c r="BR389" s="15" t="str">
        <f t="shared" si="35"/>
        <v>*</v>
      </c>
      <c r="BS389" s="15" t="str">
        <f t="shared" si="36"/>
        <v>*</v>
      </c>
      <c r="BT389" s="157" t="str">
        <f t="shared" si="37"/>
        <v/>
      </c>
    </row>
    <row r="390" spans="1:72" ht="14.45" hidden="1">
      <c r="A390" s="44" t="str">
        <f t="shared" si="33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4"/>
        <v>Aderente</v>
      </c>
      <c r="BR390" s="15" t="str">
        <f t="shared" si="35"/>
        <v>*</v>
      </c>
      <c r="BS390" s="15" t="str">
        <f t="shared" si="36"/>
        <v>*</v>
      </c>
      <c r="BT390" s="157" t="str">
        <f t="shared" si="37"/>
        <v/>
      </c>
    </row>
    <row r="391" spans="1:72" ht="14.45" hidden="1">
      <c r="A391" s="44" t="str">
        <f t="shared" si="33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4"/>
        <v>Aderente</v>
      </c>
      <c r="BR391" s="15" t="str">
        <f t="shared" si="35"/>
        <v>*</v>
      </c>
      <c r="BS391" s="15" t="str">
        <f t="shared" si="36"/>
        <v>*</v>
      </c>
      <c r="BT391" s="157" t="str">
        <f t="shared" si="37"/>
        <v/>
      </c>
    </row>
    <row r="392" spans="1:72" ht="14.45" hidden="1">
      <c r="A392" s="44" t="str">
        <f t="shared" si="33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4"/>
        <v>Aderente</v>
      </c>
      <c r="BR392" s="15" t="str">
        <f t="shared" si="35"/>
        <v>*</v>
      </c>
      <c r="BS392" s="15" t="str">
        <f t="shared" si="36"/>
        <v>*</v>
      </c>
      <c r="BT392" s="157" t="str">
        <f t="shared" si="37"/>
        <v/>
      </c>
    </row>
    <row r="393" spans="1:72" ht="14.45" hidden="1">
      <c r="A393" s="44" t="str">
        <f t="shared" ref="A393:A456" si="38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si="38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t="14.45" hidden="1">
      <c r="A443" s="44" t="str">
        <f t="shared" si="38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t="14.45" hidden="1">
      <c r="A444" s="44" t="str">
        <f t="shared" si="38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t="14.45" hidden="1">
      <c r="A445" s="44" t="str">
        <f t="shared" si="38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t="14.45" hidden="1">
      <c r="A446" s="44" t="str">
        <f t="shared" si="38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t="14.45" hidden="1">
      <c r="A447" s="44" t="str">
        <f t="shared" si="38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t="14.45" hidden="1">
      <c r="A448" s="44" t="str">
        <f t="shared" si="38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t="14.45" hidden="1">
      <c r="A449" s="44" t="str">
        <f t="shared" si="38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t="14.45" hidden="1">
      <c r="A450" s="44" t="str">
        <f t="shared" si="38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t="14.45" hidden="1">
      <c r="A451" s="44" t="str">
        <f t="shared" si="38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t="14.45" hidden="1">
      <c r="A452" s="44" t="str">
        <f t="shared" si="38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t="14.45" hidden="1">
      <c r="A453" s="44" t="str">
        <f t="shared" si="38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t="14.45" hidden="1">
      <c r="A454" s="44" t="str">
        <f t="shared" si="38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t="14.45" hidden="1">
      <c r="A455" s="44" t="str">
        <f t="shared" si="38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t="14.45" hidden="1">
      <c r="A456" s="44" t="str">
        <f t="shared" si="38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t="14.45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4">IF(AND(BR457&lt;1,BS457&lt;1),"Produção e Intervalo",IF(BR457&lt;1,"Intervalo",IF(BS457&lt;1,"Produção","Aderente")))</f>
        <v>Aderente</v>
      </c>
      <c r="BR457" s="15" t="str">
        <f t="shared" ref="BR457:BR520" si="45">IF(OR(B457="",F457=""),"*",AY457/P457)</f>
        <v>*</v>
      </c>
      <c r="BS457" s="15" t="str">
        <f t="shared" ref="BS457:BS520" si="46">IF(OR(B457="",F457=""),"*",BA457/Q457)</f>
        <v>*</v>
      </c>
      <c r="BT457" s="157" t="str">
        <f t="shared" ref="BT457:BT520" si="47">IF(BN457="","",SUBSTITUTE(BM457," ","")&amp;SUBSTITUTE(BN457," ",""))</f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4"/>
        <v>Aderente</v>
      </c>
      <c r="BR506" s="15" t="str">
        <f t="shared" si="45"/>
        <v>*</v>
      </c>
      <c r="BS506" s="15" t="str">
        <f t="shared" si="46"/>
        <v>*</v>
      </c>
      <c r="BT506" s="157" t="str">
        <f t="shared" si="47"/>
        <v/>
      </c>
    </row>
    <row r="507" spans="1:72" ht="14.45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4"/>
        <v>Aderente</v>
      </c>
      <c r="BR507" s="15" t="str">
        <f t="shared" si="45"/>
        <v>*</v>
      </c>
      <c r="BS507" s="15" t="str">
        <f t="shared" si="46"/>
        <v>*</v>
      </c>
      <c r="BT507" s="157" t="str">
        <f t="shared" si="47"/>
        <v/>
      </c>
    </row>
    <row r="508" spans="1:72" ht="14.45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4"/>
        <v>Aderente</v>
      </c>
      <c r="BR508" s="15" t="str">
        <f t="shared" si="45"/>
        <v>*</v>
      </c>
      <c r="BS508" s="15" t="str">
        <f t="shared" si="46"/>
        <v>*</v>
      </c>
      <c r="BT508" s="157" t="str">
        <f t="shared" si="47"/>
        <v/>
      </c>
    </row>
    <row r="509" spans="1:72" ht="14.45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4"/>
        <v>Aderente</v>
      </c>
      <c r="BR509" s="15" t="str">
        <f t="shared" si="45"/>
        <v>*</v>
      </c>
      <c r="BS509" s="15" t="str">
        <f t="shared" si="46"/>
        <v>*</v>
      </c>
      <c r="BT509" s="157" t="str">
        <f t="shared" si="47"/>
        <v/>
      </c>
    </row>
    <row r="510" spans="1:72" ht="14.45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4"/>
        <v>Aderente</v>
      </c>
      <c r="BR510" s="15" t="str">
        <f t="shared" si="45"/>
        <v>*</v>
      </c>
      <c r="BS510" s="15" t="str">
        <f t="shared" si="46"/>
        <v>*</v>
      </c>
      <c r="BT510" s="157" t="str">
        <f t="shared" si="47"/>
        <v/>
      </c>
    </row>
    <row r="511" spans="1:72" ht="14.45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4"/>
        <v>Aderente</v>
      </c>
      <c r="BR511" s="15" t="str">
        <f t="shared" si="45"/>
        <v>*</v>
      </c>
      <c r="BS511" s="15" t="str">
        <f t="shared" si="46"/>
        <v>*</v>
      </c>
      <c r="BT511" s="157" t="str">
        <f t="shared" si="47"/>
        <v/>
      </c>
    </row>
    <row r="512" spans="1:72" ht="14.45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4"/>
        <v>Aderente</v>
      </c>
      <c r="BR512" s="15" t="str">
        <f t="shared" si="45"/>
        <v>*</v>
      </c>
      <c r="BS512" s="15" t="str">
        <f t="shared" si="46"/>
        <v>*</v>
      </c>
      <c r="BT512" s="157" t="str">
        <f t="shared" si="47"/>
        <v/>
      </c>
    </row>
    <row r="513" spans="1:72" ht="14.45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4"/>
        <v>Aderente</v>
      </c>
      <c r="BR513" s="15" t="str">
        <f t="shared" si="45"/>
        <v>*</v>
      </c>
      <c r="BS513" s="15" t="str">
        <f t="shared" si="46"/>
        <v>*</v>
      </c>
      <c r="BT513" s="157" t="str">
        <f t="shared" si="47"/>
        <v/>
      </c>
    </row>
    <row r="514" spans="1:72" ht="14.45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4"/>
        <v>Aderente</v>
      </c>
      <c r="BR514" s="15" t="str">
        <f t="shared" si="45"/>
        <v>*</v>
      </c>
      <c r="BS514" s="15" t="str">
        <f t="shared" si="46"/>
        <v>*</v>
      </c>
      <c r="BT514" s="157" t="str">
        <f t="shared" si="47"/>
        <v/>
      </c>
    </row>
    <row r="515" spans="1:72" ht="14.45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4"/>
        <v>Aderente</v>
      </c>
      <c r="BR515" s="15" t="str">
        <f t="shared" si="45"/>
        <v>*</v>
      </c>
      <c r="BS515" s="15" t="str">
        <f t="shared" si="46"/>
        <v>*</v>
      </c>
      <c r="BT515" s="157" t="str">
        <f t="shared" si="47"/>
        <v/>
      </c>
    </row>
    <row r="516" spans="1:72" ht="14.45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4"/>
        <v>Aderente</v>
      </c>
      <c r="BR516" s="15" t="str">
        <f t="shared" si="45"/>
        <v>*</v>
      </c>
      <c r="BS516" s="15" t="str">
        <f t="shared" si="46"/>
        <v>*</v>
      </c>
      <c r="BT516" s="157" t="str">
        <f t="shared" si="47"/>
        <v/>
      </c>
    </row>
    <row r="517" spans="1:72" ht="14.45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4"/>
        <v>Aderente</v>
      </c>
      <c r="BR517" s="15" t="str">
        <f t="shared" si="45"/>
        <v>*</v>
      </c>
      <c r="BS517" s="15" t="str">
        <f t="shared" si="46"/>
        <v>*</v>
      </c>
      <c r="BT517" s="157" t="str">
        <f t="shared" si="47"/>
        <v/>
      </c>
    </row>
    <row r="518" spans="1:72" ht="14.45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4"/>
        <v>Aderente</v>
      </c>
      <c r="BR518" s="15" t="str">
        <f t="shared" si="45"/>
        <v>*</v>
      </c>
      <c r="BS518" s="15" t="str">
        <f t="shared" si="46"/>
        <v>*</v>
      </c>
      <c r="BT518" s="157" t="str">
        <f t="shared" si="47"/>
        <v/>
      </c>
    </row>
    <row r="519" spans="1:72" ht="14.45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4"/>
        <v>Aderente</v>
      </c>
      <c r="BR519" s="15" t="str">
        <f t="shared" si="45"/>
        <v>*</v>
      </c>
      <c r="BS519" s="15" t="str">
        <f t="shared" si="46"/>
        <v>*</v>
      </c>
      <c r="BT519" s="157" t="str">
        <f t="shared" si="47"/>
        <v/>
      </c>
    </row>
    <row r="520" spans="1:72" ht="14.45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4"/>
        <v>Aderente</v>
      </c>
      <c r="BR520" s="15" t="str">
        <f t="shared" si="45"/>
        <v>*</v>
      </c>
      <c r="BS520" s="15" t="str">
        <f t="shared" si="46"/>
        <v>*</v>
      </c>
      <c r="BT520" s="157" t="str">
        <f t="shared" si="47"/>
        <v/>
      </c>
    </row>
    <row r="521" spans="1:72" ht="14.45" hidden="1">
      <c r="A521" s="44" t="str">
        <f t="shared" ref="A521:A584" si="48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9">IF(AND(BR521&lt;1,BS521&lt;1),"Produção e Intervalo",IF(BR521&lt;1,"Intervalo",IF(BS521&lt;1,"Produção","Aderente")))</f>
        <v>Aderente</v>
      </c>
      <c r="BR521" s="15" t="str">
        <f t="shared" ref="BR521:BR584" si="50">IF(OR(B521="",F521=""),"*",AY521/P521)</f>
        <v>*</v>
      </c>
      <c r="BS521" s="15" t="str">
        <f t="shared" ref="BS521:BS584" si="51">IF(OR(B521="",F521=""),"*",BA521/Q521)</f>
        <v>*</v>
      </c>
      <c r="BT521" s="157" t="str">
        <f t="shared" ref="BT521:BT584" si="52">IF(BN521="","",SUBSTITUTE(BM521," ","")&amp;SUBSTITUTE(BN521," ",""))</f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si="48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9"/>
        <v>Aderente</v>
      </c>
      <c r="BR570" s="15" t="str">
        <f t="shared" si="50"/>
        <v>*</v>
      </c>
      <c r="BS570" s="15" t="str">
        <f t="shared" si="51"/>
        <v>*</v>
      </c>
      <c r="BT570" s="157" t="str">
        <f t="shared" si="52"/>
        <v/>
      </c>
    </row>
    <row r="571" spans="1:72" ht="14.45" hidden="1">
      <c r="A571" s="44" t="str">
        <f t="shared" si="48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9"/>
        <v>Aderente</v>
      </c>
      <c r="BR571" s="15" t="str">
        <f t="shared" si="50"/>
        <v>*</v>
      </c>
      <c r="BS571" s="15" t="str">
        <f t="shared" si="51"/>
        <v>*</v>
      </c>
      <c r="BT571" s="157" t="str">
        <f t="shared" si="52"/>
        <v/>
      </c>
    </row>
    <row r="572" spans="1:72" ht="14.45" hidden="1">
      <c r="A572" s="44" t="str">
        <f t="shared" si="48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9"/>
        <v>Aderente</v>
      </c>
      <c r="BR572" s="15" t="str">
        <f t="shared" si="50"/>
        <v>*</v>
      </c>
      <c r="BS572" s="15" t="str">
        <f t="shared" si="51"/>
        <v>*</v>
      </c>
      <c r="BT572" s="157" t="str">
        <f t="shared" si="52"/>
        <v/>
      </c>
    </row>
    <row r="573" spans="1:72" ht="14.45" hidden="1">
      <c r="A573" s="44" t="str">
        <f t="shared" si="48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9"/>
        <v>Aderente</v>
      </c>
      <c r="BR573" s="15" t="str">
        <f t="shared" si="50"/>
        <v>*</v>
      </c>
      <c r="BS573" s="15" t="str">
        <f t="shared" si="51"/>
        <v>*</v>
      </c>
      <c r="BT573" s="157" t="str">
        <f t="shared" si="52"/>
        <v/>
      </c>
    </row>
    <row r="574" spans="1:72" ht="14.45" hidden="1">
      <c r="A574" s="44" t="str">
        <f t="shared" si="48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9"/>
        <v>Aderente</v>
      </c>
      <c r="BR574" s="15" t="str">
        <f t="shared" si="50"/>
        <v>*</v>
      </c>
      <c r="BS574" s="15" t="str">
        <f t="shared" si="51"/>
        <v>*</v>
      </c>
      <c r="BT574" s="157" t="str">
        <f t="shared" si="52"/>
        <v/>
      </c>
    </row>
    <row r="575" spans="1:72" ht="14.45" hidden="1">
      <c r="A575" s="44" t="str">
        <f t="shared" si="48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9"/>
        <v>Aderente</v>
      </c>
      <c r="BR575" s="15" t="str">
        <f t="shared" si="50"/>
        <v>*</v>
      </c>
      <c r="BS575" s="15" t="str">
        <f t="shared" si="51"/>
        <v>*</v>
      </c>
      <c r="BT575" s="157" t="str">
        <f t="shared" si="52"/>
        <v/>
      </c>
    </row>
    <row r="576" spans="1:72" ht="14.45" hidden="1">
      <c r="A576" s="44" t="str">
        <f t="shared" si="48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9"/>
        <v>Aderente</v>
      </c>
      <c r="BR576" s="15" t="str">
        <f t="shared" si="50"/>
        <v>*</v>
      </c>
      <c r="BS576" s="15" t="str">
        <f t="shared" si="51"/>
        <v>*</v>
      </c>
      <c r="BT576" s="157" t="str">
        <f t="shared" si="52"/>
        <v/>
      </c>
    </row>
    <row r="577" spans="1:72" ht="14.45" hidden="1">
      <c r="A577" s="44" t="str">
        <f t="shared" si="48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9"/>
        <v>Aderente</v>
      </c>
      <c r="BR577" s="15" t="str">
        <f t="shared" si="50"/>
        <v>*</v>
      </c>
      <c r="BS577" s="15" t="str">
        <f t="shared" si="51"/>
        <v>*</v>
      </c>
      <c r="BT577" s="157" t="str">
        <f t="shared" si="52"/>
        <v/>
      </c>
    </row>
    <row r="578" spans="1:72" ht="14.45" hidden="1">
      <c r="A578" s="44" t="str">
        <f t="shared" si="48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9"/>
        <v>Aderente</v>
      </c>
      <c r="BR578" s="15" t="str">
        <f t="shared" si="50"/>
        <v>*</v>
      </c>
      <c r="BS578" s="15" t="str">
        <f t="shared" si="51"/>
        <v>*</v>
      </c>
      <c r="BT578" s="157" t="str">
        <f t="shared" si="52"/>
        <v/>
      </c>
    </row>
    <row r="579" spans="1:72" ht="14.45" hidden="1">
      <c r="A579" s="44" t="str">
        <f t="shared" si="48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9"/>
        <v>Aderente</v>
      </c>
      <c r="BR579" s="15" t="str">
        <f t="shared" si="50"/>
        <v>*</v>
      </c>
      <c r="BS579" s="15" t="str">
        <f t="shared" si="51"/>
        <v>*</v>
      </c>
      <c r="BT579" s="157" t="str">
        <f t="shared" si="52"/>
        <v/>
      </c>
    </row>
    <row r="580" spans="1:72" ht="14.45" hidden="1">
      <c r="A580" s="44" t="str">
        <f t="shared" si="48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9"/>
        <v>Aderente</v>
      </c>
      <c r="BR580" s="15" t="str">
        <f t="shared" si="50"/>
        <v>*</v>
      </c>
      <c r="BS580" s="15" t="str">
        <f t="shared" si="51"/>
        <v>*</v>
      </c>
      <c r="BT580" s="157" t="str">
        <f t="shared" si="52"/>
        <v/>
      </c>
    </row>
    <row r="581" spans="1:72" ht="14.45" hidden="1">
      <c r="A581" s="44" t="str">
        <f t="shared" si="48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9"/>
        <v>Aderente</v>
      </c>
      <c r="BR581" s="15" t="str">
        <f t="shared" si="50"/>
        <v>*</v>
      </c>
      <c r="BS581" s="15" t="str">
        <f t="shared" si="51"/>
        <v>*</v>
      </c>
      <c r="BT581" s="157" t="str">
        <f t="shared" si="52"/>
        <v/>
      </c>
    </row>
    <row r="582" spans="1:72" ht="14.45" hidden="1">
      <c r="A582" s="44" t="str">
        <f t="shared" si="48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9"/>
        <v>Aderente</v>
      </c>
      <c r="BR582" s="15" t="str">
        <f t="shared" si="50"/>
        <v>*</v>
      </c>
      <c r="BS582" s="15" t="str">
        <f t="shared" si="51"/>
        <v>*</v>
      </c>
      <c r="BT582" s="157" t="str">
        <f t="shared" si="52"/>
        <v/>
      </c>
    </row>
    <row r="583" spans="1:72" ht="14.45" hidden="1">
      <c r="A583" s="44" t="str">
        <f t="shared" si="48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9"/>
        <v>Aderente</v>
      </c>
      <c r="BR583" s="15" t="str">
        <f t="shared" si="50"/>
        <v>*</v>
      </c>
      <c r="BS583" s="15" t="str">
        <f t="shared" si="51"/>
        <v>*</v>
      </c>
      <c r="BT583" s="157" t="str">
        <f t="shared" si="52"/>
        <v/>
      </c>
    </row>
    <row r="584" spans="1:72" ht="14.45" hidden="1">
      <c r="A584" s="44" t="str">
        <f t="shared" si="48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9"/>
        <v>Aderente</v>
      </c>
      <c r="BR584" s="15" t="str">
        <f t="shared" si="50"/>
        <v>*</v>
      </c>
      <c r="BS584" s="15" t="str">
        <f t="shared" si="51"/>
        <v>*</v>
      </c>
      <c r="BT584" s="157" t="str">
        <f t="shared" si="52"/>
        <v/>
      </c>
    </row>
    <row r="585" spans="1:72" ht="14.45" hidden="1">
      <c r="A585" s="44" t="str">
        <f t="shared" ref="A585:A648" si="5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4">IF(AND(BR585&lt;1,BS585&lt;1),"Produção e Intervalo",IF(BR585&lt;1,"Intervalo",IF(BS585&lt;1,"Produção","Aderente")))</f>
        <v>Aderente</v>
      </c>
      <c r="BR585" s="15" t="str">
        <f t="shared" ref="BR585:BR648" si="55">IF(OR(B585="",F585=""),"*",AY585/P585)</f>
        <v>*</v>
      </c>
      <c r="BS585" s="15" t="str">
        <f t="shared" ref="BS585:BS648" si="56">IF(OR(B585="",F585=""),"*",BA585/Q585)</f>
        <v>*</v>
      </c>
      <c r="BT585" s="157" t="str">
        <f t="shared" ref="BT585:BT648" si="57">IF(BN585="","",SUBSTITUTE(BM585," ","")&amp;SUBSTITUTE(BN585," ",""))</f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si="5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4"/>
        <v>Aderente</v>
      </c>
      <c r="BR634" s="15" t="str">
        <f t="shared" si="55"/>
        <v>*</v>
      </c>
      <c r="BS634" s="15" t="str">
        <f t="shared" si="56"/>
        <v>*</v>
      </c>
      <c r="BT634" s="157" t="str">
        <f t="shared" si="57"/>
        <v/>
      </c>
    </row>
    <row r="635" spans="1:72" ht="14.45" hidden="1">
      <c r="A635" s="44" t="str">
        <f t="shared" si="5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4"/>
        <v>Aderente</v>
      </c>
      <c r="BR635" s="15" t="str">
        <f t="shared" si="55"/>
        <v>*</v>
      </c>
      <c r="BS635" s="15" t="str">
        <f t="shared" si="56"/>
        <v>*</v>
      </c>
      <c r="BT635" s="157" t="str">
        <f t="shared" si="57"/>
        <v/>
      </c>
    </row>
    <row r="636" spans="1:72" ht="14.45" hidden="1">
      <c r="A636" s="44" t="str">
        <f t="shared" si="5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4"/>
        <v>Aderente</v>
      </c>
      <c r="BR636" s="15" t="str">
        <f t="shared" si="55"/>
        <v>*</v>
      </c>
      <c r="BS636" s="15" t="str">
        <f t="shared" si="56"/>
        <v>*</v>
      </c>
      <c r="BT636" s="157" t="str">
        <f t="shared" si="57"/>
        <v/>
      </c>
    </row>
    <row r="637" spans="1:72" ht="14.45" hidden="1">
      <c r="A637" s="44" t="str">
        <f t="shared" si="5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4"/>
        <v>Aderente</v>
      </c>
      <c r="BR637" s="15" t="str">
        <f t="shared" si="55"/>
        <v>*</v>
      </c>
      <c r="BS637" s="15" t="str">
        <f t="shared" si="56"/>
        <v>*</v>
      </c>
      <c r="BT637" s="157" t="str">
        <f t="shared" si="57"/>
        <v/>
      </c>
    </row>
    <row r="638" spans="1:72" ht="14.45" hidden="1">
      <c r="A638" s="44" t="str">
        <f t="shared" si="5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4"/>
        <v>Aderente</v>
      </c>
      <c r="BR638" s="15" t="str">
        <f t="shared" si="55"/>
        <v>*</v>
      </c>
      <c r="BS638" s="15" t="str">
        <f t="shared" si="56"/>
        <v>*</v>
      </c>
      <c r="BT638" s="157" t="str">
        <f t="shared" si="57"/>
        <v/>
      </c>
    </row>
    <row r="639" spans="1:72" ht="14.45" hidden="1">
      <c r="A639" s="44" t="str">
        <f t="shared" si="5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4"/>
        <v>Aderente</v>
      </c>
      <c r="BR639" s="15" t="str">
        <f t="shared" si="55"/>
        <v>*</v>
      </c>
      <c r="BS639" s="15" t="str">
        <f t="shared" si="56"/>
        <v>*</v>
      </c>
      <c r="BT639" s="157" t="str">
        <f t="shared" si="57"/>
        <v/>
      </c>
    </row>
    <row r="640" spans="1:72" ht="14.45" hidden="1">
      <c r="A640" s="44" t="str">
        <f t="shared" si="5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4"/>
        <v>Aderente</v>
      </c>
      <c r="BR640" s="15" t="str">
        <f t="shared" si="55"/>
        <v>*</v>
      </c>
      <c r="BS640" s="15" t="str">
        <f t="shared" si="56"/>
        <v>*</v>
      </c>
      <c r="BT640" s="157" t="str">
        <f t="shared" si="57"/>
        <v/>
      </c>
    </row>
    <row r="641" spans="1:72" ht="14.45" hidden="1">
      <c r="A641" s="44" t="str">
        <f t="shared" si="5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4"/>
        <v>Aderente</v>
      </c>
      <c r="BR641" s="15" t="str">
        <f t="shared" si="55"/>
        <v>*</v>
      </c>
      <c r="BS641" s="15" t="str">
        <f t="shared" si="56"/>
        <v>*</v>
      </c>
      <c r="BT641" s="157" t="str">
        <f t="shared" si="57"/>
        <v/>
      </c>
    </row>
    <row r="642" spans="1:72" ht="14.45" hidden="1">
      <c r="A642" s="44" t="str">
        <f t="shared" si="5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4"/>
        <v>Aderente</v>
      </c>
      <c r="BR642" s="15" t="str">
        <f t="shared" si="55"/>
        <v>*</v>
      </c>
      <c r="BS642" s="15" t="str">
        <f t="shared" si="56"/>
        <v>*</v>
      </c>
      <c r="BT642" s="157" t="str">
        <f t="shared" si="57"/>
        <v/>
      </c>
    </row>
    <row r="643" spans="1:72" ht="14.45" hidden="1">
      <c r="A643" s="44" t="str">
        <f t="shared" si="5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4"/>
        <v>Aderente</v>
      </c>
      <c r="BR643" s="15" t="str">
        <f t="shared" si="55"/>
        <v>*</v>
      </c>
      <c r="BS643" s="15" t="str">
        <f t="shared" si="56"/>
        <v>*</v>
      </c>
      <c r="BT643" s="157" t="str">
        <f t="shared" si="57"/>
        <v/>
      </c>
    </row>
    <row r="644" spans="1:72" ht="14.45" hidden="1">
      <c r="A644" s="44" t="str">
        <f t="shared" si="5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4"/>
        <v>Aderente</v>
      </c>
      <c r="BR644" s="15" t="str">
        <f t="shared" si="55"/>
        <v>*</v>
      </c>
      <c r="BS644" s="15" t="str">
        <f t="shared" si="56"/>
        <v>*</v>
      </c>
      <c r="BT644" s="157" t="str">
        <f t="shared" si="57"/>
        <v/>
      </c>
    </row>
    <row r="645" spans="1:72" ht="14.45" hidden="1">
      <c r="A645" s="44" t="str">
        <f t="shared" si="5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4"/>
        <v>Aderente</v>
      </c>
      <c r="BR645" s="15" t="str">
        <f t="shared" si="55"/>
        <v>*</v>
      </c>
      <c r="BS645" s="15" t="str">
        <f t="shared" si="56"/>
        <v>*</v>
      </c>
      <c r="BT645" s="157" t="str">
        <f t="shared" si="57"/>
        <v/>
      </c>
    </row>
    <row r="646" spans="1:72" ht="14.45" hidden="1">
      <c r="A646" s="44" t="str">
        <f t="shared" si="5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4"/>
        <v>Aderente</v>
      </c>
      <c r="BR646" s="15" t="str">
        <f t="shared" si="55"/>
        <v>*</v>
      </c>
      <c r="BS646" s="15" t="str">
        <f t="shared" si="56"/>
        <v>*</v>
      </c>
      <c r="BT646" s="157" t="str">
        <f t="shared" si="57"/>
        <v/>
      </c>
    </row>
    <row r="647" spans="1:72" ht="14.45" hidden="1">
      <c r="A647" s="44" t="str">
        <f t="shared" si="5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4"/>
        <v>Aderente</v>
      </c>
      <c r="BR647" s="15" t="str">
        <f t="shared" si="55"/>
        <v>*</v>
      </c>
      <c r="BS647" s="15" t="str">
        <f t="shared" si="56"/>
        <v>*</v>
      </c>
      <c r="BT647" s="157" t="str">
        <f t="shared" si="57"/>
        <v/>
      </c>
    </row>
    <row r="648" spans="1:72" ht="14.45" hidden="1">
      <c r="A648" s="44" t="str">
        <f t="shared" si="5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4"/>
        <v>Aderente</v>
      </c>
      <c r="BR648" s="15" t="str">
        <f t="shared" si="55"/>
        <v>*</v>
      </c>
      <c r="BS648" s="15" t="str">
        <f t="shared" si="56"/>
        <v>*</v>
      </c>
      <c r="BT648" s="157" t="str">
        <f t="shared" si="57"/>
        <v/>
      </c>
    </row>
    <row r="649" spans="1:72" ht="14.45" hidden="1">
      <c r="A649" s="44" t="str">
        <f t="shared" ref="A649:A712" si="58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9">IF(AND(BR649&lt;1,BS649&lt;1),"Produção e Intervalo",IF(BR649&lt;1,"Intervalo",IF(BS649&lt;1,"Produção","Aderente")))</f>
        <v>Aderente</v>
      </c>
      <c r="BR649" s="15" t="str">
        <f t="shared" ref="BR649:BR712" si="60">IF(OR(B649="",F649=""),"*",AY649/P649)</f>
        <v>*</v>
      </c>
      <c r="BS649" s="15" t="str">
        <f t="shared" ref="BS649:BS712" si="61">IF(OR(B649="",F649=""),"*",BA649/Q649)</f>
        <v>*</v>
      </c>
      <c r="BT649" s="157" t="str">
        <f t="shared" ref="BT649:BT712" si="62">IF(BN649="","",SUBSTITUTE(BM649," ","")&amp;SUBSTITUTE(BN649," ",""))</f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si="58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9"/>
        <v>Aderente</v>
      </c>
      <c r="BR698" s="15" t="str">
        <f t="shared" si="60"/>
        <v>*</v>
      </c>
      <c r="BS698" s="15" t="str">
        <f t="shared" si="61"/>
        <v>*</v>
      </c>
      <c r="BT698" s="157" t="str">
        <f t="shared" si="62"/>
        <v/>
      </c>
    </row>
    <row r="699" spans="1:72" ht="14.45" hidden="1">
      <c r="A699" s="44" t="str">
        <f t="shared" si="58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9"/>
        <v>Aderente</v>
      </c>
      <c r="BR699" s="15" t="str">
        <f t="shared" si="60"/>
        <v>*</v>
      </c>
      <c r="BS699" s="15" t="str">
        <f t="shared" si="61"/>
        <v>*</v>
      </c>
      <c r="BT699" s="157" t="str">
        <f t="shared" si="62"/>
        <v/>
      </c>
    </row>
    <row r="700" spans="1:72" ht="14.45" hidden="1">
      <c r="A700" s="44" t="str">
        <f t="shared" si="58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9"/>
        <v>Aderente</v>
      </c>
      <c r="BR700" s="15" t="str">
        <f t="shared" si="60"/>
        <v>*</v>
      </c>
      <c r="BS700" s="15" t="str">
        <f t="shared" si="61"/>
        <v>*</v>
      </c>
      <c r="BT700" s="157" t="str">
        <f t="shared" si="62"/>
        <v/>
      </c>
    </row>
    <row r="701" spans="1:72" ht="14.45" hidden="1">
      <c r="A701" s="44" t="str">
        <f t="shared" si="58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9"/>
        <v>Aderente</v>
      </c>
      <c r="BR701" s="15" t="str">
        <f t="shared" si="60"/>
        <v>*</v>
      </c>
      <c r="BS701" s="15" t="str">
        <f t="shared" si="61"/>
        <v>*</v>
      </c>
      <c r="BT701" s="157" t="str">
        <f t="shared" si="62"/>
        <v/>
      </c>
    </row>
    <row r="702" spans="1:72" ht="14.45" hidden="1">
      <c r="A702" s="44" t="str">
        <f t="shared" si="58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9"/>
        <v>Aderente</v>
      </c>
      <c r="BR702" s="15" t="str">
        <f t="shared" si="60"/>
        <v>*</v>
      </c>
      <c r="BS702" s="15" t="str">
        <f t="shared" si="61"/>
        <v>*</v>
      </c>
      <c r="BT702" s="157" t="str">
        <f t="shared" si="62"/>
        <v/>
      </c>
    </row>
    <row r="703" spans="1:72" ht="14.45" hidden="1">
      <c r="A703" s="44" t="str">
        <f t="shared" si="58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9"/>
        <v>Aderente</v>
      </c>
      <c r="BR703" s="15" t="str">
        <f t="shared" si="60"/>
        <v>*</v>
      </c>
      <c r="BS703" s="15" t="str">
        <f t="shared" si="61"/>
        <v>*</v>
      </c>
      <c r="BT703" s="157" t="str">
        <f t="shared" si="62"/>
        <v/>
      </c>
    </row>
    <row r="704" spans="1:72" ht="14.45" hidden="1">
      <c r="A704" s="44" t="str">
        <f t="shared" si="58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9"/>
        <v>Aderente</v>
      </c>
      <c r="BR704" s="15" t="str">
        <f t="shared" si="60"/>
        <v>*</v>
      </c>
      <c r="BS704" s="15" t="str">
        <f t="shared" si="61"/>
        <v>*</v>
      </c>
      <c r="BT704" s="157" t="str">
        <f t="shared" si="62"/>
        <v/>
      </c>
    </row>
    <row r="705" spans="1:72" ht="14.45" hidden="1">
      <c r="A705" s="44" t="str">
        <f t="shared" si="58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9"/>
        <v>Aderente</v>
      </c>
      <c r="BR705" s="15" t="str">
        <f t="shared" si="60"/>
        <v>*</v>
      </c>
      <c r="BS705" s="15" t="str">
        <f t="shared" si="61"/>
        <v>*</v>
      </c>
      <c r="BT705" s="157" t="str">
        <f t="shared" si="62"/>
        <v/>
      </c>
    </row>
    <row r="706" spans="1:72" ht="14.45" hidden="1">
      <c r="A706" s="44" t="str">
        <f t="shared" si="58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9"/>
        <v>Aderente</v>
      </c>
      <c r="BR706" s="15" t="str">
        <f t="shared" si="60"/>
        <v>*</v>
      </c>
      <c r="BS706" s="15" t="str">
        <f t="shared" si="61"/>
        <v>*</v>
      </c>
      <c r="BT706" s="157" t="str">
        <f t="shared" si="62"/>
        <v/>
      </c>
    </row>
    <row r="707" spans="1:72" ht="14.45" hidden="1">
      <c r="A707" s="44" t="str">
        <f t="shared" si="58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9"/>
        <v>Aderente</v>
      </c>
      <c r="BR707" s="15" t="str">
        <f t="shared" si="60"/>
        <v>*</v>
      </c>
      <c r="BS707" s="15" t="str">
        <f t="shared" si="61"/>
        <v>*</v>
      </c>
      <c r="BT707" s="157" t="str">
        <f t="shared" si="62"/>
        <v/>
      </c>
    </row>
    <row r="708" spans="1:72" ht="14.45" hidden="1">
      <c r="A708" s="44" t="str">
        <f t="shared" si="58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9"/>
        <v>Aderente</v>
      </c>
      <c r="BR708" s="15" t="str">
        <f t="shared" si="60"/>
        <v>*</v>
      </c>
      <c r="BS708" s="15" t="str">
        <f t="shared" si="61"/>
        <v>*</v>
      </c>
      <c r="BT708" s="157" t="str">
        <f t="shared" si="62"/>
        <v/>
      </c>
    </row>
    <row r="709" spans="1:72" ht="14.45" hidden="1">
      <c r="A709" s="44" t="str">
        <f t="shared" si="58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9"/>
        <v>Aderente</v>
      </c>
      <c r="BR709" s="15" t="str">
        <f t="shared" si="60"/>
        <v>*</v>
      </c>
      <c r="BS709" s="15" t="str">
        <f t="shared" si="61"/>
        <v>*</v>
      </c>
      <c r="BT709" s="157" t="str">
        <f t="shared" si="62"/>
        <v/>
      </c>
    </row>
    <row r="710" spans="1:72" ht="14.45" hidden="1">
      <c r="A710" s="44" t="str">
        <f t="shared" si="58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9"/>
        <v>Aderente</v>
      </c>
      <c r="BR710" s="15" t="str">
        <f t="shared" si="60"/>
        <v>*</v>
      </c>
      <c r="BS710" s="15" t="str">
        <f t="shared" si="61"/>
        <v>*</v>
      </c>
      <c r="BT710" s="157" t="str">
        <f t="shared" si="62"/>
        <v/>
      </c>
    </row>
    <row r="711" spans="1:72" ht="14.45" hidden="1">
      <c r="A711" s="44" t="str">
        <f t="shared" si="58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9"/>
        <v>Aderente</v>
      </c>
      <c r="BR711" s="15" t="str">
        <f t="shared" si="60"/>
        <v>*</v>
      </c>
      <c r="BS711" s="15" t="str">
        <f t="shared" si="61"/>
        <v>*</v>
      </c>
      <c r="BT711" s="157" t="str">
        <f t="shared" si="62"/>
        <v/>
      </c>
    </row>
    <row r="712" spans="1:72" ht="14.45" hidden="1">
      <c r="A712" s="44" t="str">
        <f t="shared" si="58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9"/>
        <v>Aderente</v>
      </c>
      <c r="BR712" s="15" t="str">
        <f t="shared" si="60"/>
        <v>*</v>
      </c>
      <c r="BS712" s="15" t="str">
        <f t="shared" si="61"/>
        <v>*</v>
      </c>
      <c r="BT712" s="157" t="str">
        <f t="shared" si="62"/>
        <v/>
      </c>
    </row>
    <row r="713" spans="1:72" ht="14.45" hidden="1">
      <c r="A713" s="44" t="str">
        <f t="shared" ref="A713:A776" si="63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4">IF(AND(BR713&lt;1,BS713&lt;1),"Produção e Intervalo",IF(BR713&lt;1,"Intervalo",IF(BS713&lt;1,"Produção","Aderente")))</f>
        <v>Aderente</v>
      </c>
      <c r="BR713" s="15" t="str">
        <f t="shared" ref="BR713:BR776" si="65">IF(OR(B713="",F713=""),"*",AY713/P713)</f>
        <v>*</v>
      </c>
      <c r="BS713" s="15" t="str">
        <f t="shared" ref="BS713:BS776" si="66">IF(OR(B713="",F713=""),"*",BA713/Q713)</f>
        <v>*</v>
      </c>
      <c r="BT713" s="157" t="str">
        <f t="shared" ref="BT713:BT776" si="67">IF(BN713="","",SUBSTITUTE(BM713," ","")&amp;SUBSTITUTE(BN713," ",""))</f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si="63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4"/>
        <v>Aderente</v>
      </c>
      <c r="BR762" s="15" t="str">
        <f t="shared" si="65"/>
        <v>*</v>
      </c>
      <c r="BS762" s="15" t="str">
        <f t="shared" si="66"/>
        <v>*</v>
      </c>
      <c r="BT762" s="157" t="str">
        <f t="shared" si="67"/>
        <v/>
      </c>
    </row>
    <row r="763" spans="1:72" ht="14.45" hidden="1">
      <c r="A763" s="44" t="str">
        <f t="shared" si="63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4"/>
        <v>Aderente</v>
      </c>
      <c r="BR763" s="15" t="str">
        <f t="shared" si="65"/>
        <v>*</v>
      </c>
      <c r="BS763" s="15" t="str">
        <f t="shared" si="66"/>
        <v>*</v>
      </c>
      <c r="BT763" s="157" t="str">
        <f t="shared" si="67"/>
        <v/>
      </c>
    </row>
    <row r="764" spans="1:72" ht="14.45" hidden="1">
      <c r="A764" s="44" t="str">
        <f t="shared" si="63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4"/>
        <v>Aderente</v>
      </c>
      <c r="BR764" s="15" t="str">
        <f t="shared" si="65"/>
        <v>*</v>
      </c>
      <c r="BS764" s="15" t="str">
        <f t="shared" si="66"/>
        <v>*</v>
      </c>
      <c r="BT764" s="157" t="str">
        <f t="shared" si="67"/>
        <v/>
      </c>
    </row>
    <row r="765" spans="1:72" ht="14.45" hidden="1">
      <c r="A765" s="44" t="str">
        <f t="shared" si="63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4"/>
        <v>Aderente</v>
      </c>
      <c r="BR765" s="15" t="str">
        <f t="shared" si="65"/>
        <v>*</v>
      </c>
      <c r="BS765" s="15" t="str">
        <f t="shared" si="66"/>
        <v>*</v>
      </c>
      <c r="BT765" s="157" t="str">
        <f t="shared" si="67"/>
        <v/>
      </c>
    </row>
    <row r="766" spans="1:72" ht="14.45" hidden="1">
      <c r="A766" s="44" t="str">
        <f t="shared" si="63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4"/>
        <v>Aderente</v>
      </c>
      <c r="BR766" s="15" t="str">
        <f t="shared" si="65"/>
        <v>*</v>
      </c>
      <c r="BS766" s="15" t="str">
        <f t="shared" si="66"/>
        <v>*</v>
      </c>
      <c r="BT766" s="157" t="str">
        <f t="shared" si="67"/>
        <v/>
      </c>
    </row>
    <row r="767" spans="1:72" ht="14.45" hidden="1">
      <c r="A767" s="44" t="str">
        <f t="shared" si="63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4"/>
        <v>Aderente</v>
      </c>
      <c r="BR767" s="15" t="str">
        <f t="shared" si="65"/>
        <v>*</v>
      </c>
      <c r="BS767" s="15" t="str">
        <f t="shared" si="66"/>
        <v>*</v>
      </c>
      <c r="BT767" s="157" t="str">
        <f t="shared" si="67"/>
        <v/>
      </c>
    </row>
    <row r="768" spans="1:72" ht="14.45" hidden="1">
      <c r="A768" s="44" t="str">
        <f t="shared" si="63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4"/>
        <v>Aderente</v>
      </c>
      <c r="BR768" s="15" t="str">
        <f t="shared" si="65"/>
        <v>*</v>
      </c>
      <c r="BS768" s="15" t="str">
        <f t="shared" si="66"/>
        <v>*</v>
      </c>
      <c r="BT768" s="157" t="str">
        <f t="shared" si="67"/>
        <v/>
      </c>
    </row>
    <row r="769" spans="1:72" ht="14.45" hidden="1">
      <c r="A769" s="44" t="str">
        <f t="shared" si="63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4"/>
        <v>Aderente</v>
      </c>
      <c r="BR769" s="15" t="str">
        <f t="shared" si="65"/>
        <v>*</v>
      </c>
      <c r="BS769" s="15" t="str">
        <f t="shared" si="66"/>
        <v>*</v>
      </c>
      <c r="BT769" s="157" t="str">
        <f t="shared" si="67"/>
        <v/>
      </c>
    </row>
    <row r="770" spans="1:72" ht="14.45" hidden="1">
      <c r="A770" s="44" t="str">
        <f t="shared" si="63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4"/>
        <v>Aderente</v>
      </c>
      <c r="BR770" s="15" t="str">
        <f t="shared" si="65"/>
        <v>*</v>
      </c>
      <c r="BS770" s="15" t="str">
        <f t="shared" si="66"/>
        <v>*</v>
      </c>
      <c r="BT770" s="157" t="str">
        <f t="shared" si="67"/>
        <v/>
      </c>
    </row>
    <row r="771" spans="1:72" ht="14.45" hidden="1">
      <c r="A771" s="44" t="str">
        <f t="shared" si="63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4"/>
        <v>Aderente</v>
      </c>
      <c r="BR771" s="15" t="str">
        <f t="shared" si="65"/>
        <v>*</v>
      </c>
      <c r="BS771" s="15" t="str">
        <f t="shared" si="66"/>
        <v>*</v>
      </c>
      <c r="BT771" s="157" t="str">
        <f t="shared" si="67"/>
        <v/>
      </c>
    </row>
    <row r="772" spans="1:72" ht="14.45" hidden="1">
      <c r="A772" s="44" t="str">
        <f t="shared" si="63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4"/>
        <v>Aderente</v>
      </c>
      <c r="BR772" s="15" t="str">
        <f t="shared" si="65"/>
        <v>*</v>
      </c>
      <c r="BS772" s="15" t="str">
        <f t="shared" si="66"/>
        <v>*</v>
      </c>
      <c r="BT772" s="157" t="str">
        <f t="shared" si="67"/>
        <v/>
      </c>
    </row>
    <row r="773" spans="1:72" ht="14.45" hidden="1">
      <c r="A773" s="44" t="str">
        <f t="shared" si="63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4"/>
        <v>Aderente</v>
      </c>
      <c r="BR773" s="15" t="str">
        <f t="shared" si="65"/>
        <v>*</v>
      </c>
      <c r="BS773" s="15" t="str">
        <f t="shared" si="66"/>
        <v>*</v>
      </c>
      <c r="BT773" s="157" t="str">
        <f t="shared" si="67"/>
        <v/>
      </c>
    </row>
    <row r="774" spans="1:72" ht="14.45" hidden="1">
      <c r="A774" s="44" t="str">
        <f t="shared" si="63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4"/>
        <v>Aderente</v>
      </c>
      <c r="BR774" s="15" t="str">
        <f t="shared" si="65"/>
        <v>*</v>
      </c>
      <c r="BS774" s="15" t="str">
        <f t="shared" si="66"/>
        <v>*</v>
      </c>
      <c r="BT774" s="157" t="str">
        <f t="shared" si="67"/>
        <v/>
      </c>
    </row>
    <row r="775" spans="1:72" ht="14.45" hidden="1">
      <c r="A775" s="44" t="str">
        <f t="shared" si="63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4"/>
        <v>Aderente</v>
      </c>
      <c r="BR775" s="15" t="str">
        <f t="shared" si="65"/>
        <v>*</v>
      </c>
      <c r="BS775" s="15" t="str">
        <f t="shared" si="66"/>
        <v>*</v>
      </c>
      <c r="BT775" s="157" t="str">
        <f t="shared" si="67"/>
        <v/>
      </c>
    </row>
    <row r="776" spans="1:72" ht="14.45" hidden="1">
      <c r="A776" s="44" t="str">
        <f t="shared" si="63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4"/>
        <v>Aderente</v>
      </c>
      <c r="BR776" s="15" t="str">
        <f t="shared" si="65"/>
        <v>*</v>
      </c>
      <c r="BS776" s="15" t="str">
        <f t="shared" si="66"/>
        <v>*</v>
      </c>
      <c r="BT776" s="157" t="str">
        <f t="shared" si="67"/>
        <v/>
      </c>
    </row>
    <row r="777" spans="1:72" ht="14.45" hidden="1">
      <c r="A777" s="44" t="str">
        <f t="shared" ref="A777:A802" si="68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9">IF(AND(BR777&lt;1,BS777&lt;1),"Produção e Intervalo",IF(BR777&lt;1,"Intervalo",IF(BS777&lt;1,"Produção","Aderente")))</f>
        <v>Aderente</v>
      </c>
      <c r="BR777" s="15" t="str">
        <f t="shared" ref="BR777:BR802" si="70">IF(OR(B777="",F777=""),"*",AY777/P777)</f>
        <v>*</v>
      </c>
      <c r="BS777" s="15" t="str">
        <f t="shared" ref="BS777:BS802" si="71">IF(OR(B777="",F777=""),"*",BA777/Q777)</f>
        <v>*</v>
      </c>
      <c r="BT777" s="157" t="str">
        <f t="shared" ref="BT777:BT802" si="72">IF(BN777="","",SUBSTITUTE(BM777," ","")&amp;SUBSTITUTE(BN777," ",""))</f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s="44" t="str">
        <f t="shared" si="68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9"/>
        <v>Aderente</v>
      </c>
      <c r="BR788" s="15" t="str">
        <f t="shared" si="70"/>
        <v>*</v>
      </c>
      <c r="BS788" s="15" t="str">
        <f t="shared" si="71"/>
        <v>*</v>
      </c>
      <c r="BT788" s="157" t="str">
        <f t="shared" si="72"/>
        <v/>
      </c>
    </row>
    <row r="789" spans="1:72" ht="14.45" hidden="1">
      <c r="A789" s="44" t="str">
        <f t="shared" si="68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9"/>
        <v>Aderente</v>
      </c>
      <c r="BR789" s="15" t="str">
        <f t="shared" si="70"/>
        <v>*</v>
      </c>
      <c r="BS789" s="15" t="str">
        <f t="shared" si="71"/>
        <v>*</v>
      </c>
      <c r="BT789" s="157" t="str">
        <f t="shared" si="72"/>
        <v/>
      </c>
    </row>
    <row r="790" spans="1:72" ht="14.45" hidden="1">
      <c r="A790" s="44" t="str">
        <f t="shared" si="68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9"/>
        <v>Aderente</v>
      </c>
      <c r="BR790" s="15" t="str">
        <f t="shared" si="70"/>
        <v>*</v>
      </c>
      <c r="BS790" s="15" t="str">
        <f t="shared" si="71"/>
        <v>*</v>
      </c>
      <c r="BT790" s="157" t="str">
        <f t="shared" si="72"/>
        <v/>
      </c>
    </row>
    <row r="791" spans="1:72" ht="14.45" hidden="1">
      <c r="A791" s="44" t="str">
        <f t="shared" si="68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9"/>
        <v>Aderente</v>
      </c>
      <c r="BR791" s="15" t="str">
        <f t="shared" si="70"/>
        <v>*</v>
      </c>
      <c r="BS791" s="15" t="str">
        <f t="shared" si="71"/>
        <v>*</v>
      </c>
      <c r="BT791" s="157" t="str">
        <f t="shared" si="72"/>
        <v/>
      </c>
    </row>
    <row r="792" spans="1:72" ht="14.45" hidden="1">
      <c r="A792" s="44" t="str">
        <f t="shared" si="68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9"/>
        <v>Aderente</v>
      </c>
      <c r="BR792" s="15" t="str">
        <f t="shared" si="70"/>
        <v>*</v>
      </c>
      <c r="BS792" s="15" t="str">
        <f t="shared" si="71"/>
        <v>*</v>
      </c>
      <c r="BT792" s="157" t="str">
        <f t="shared" si="72"/>
        <v/>
      </c>
    </row>
    <row r="793" spans="1:72" ht="14.45" hidden="1">
      <c r="A793" s="44" t="str">
        <f t="shared" si="68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9"/>
        <v>Aderente</v>
      </c>
      <c r="BR793" s="15" t="str">
        <f t="shared" si="70"/>
        <v>*</v>
      </c>
      <c r="BS793" s="15" t="str">
        <f t="shared" si="71"/>
        <v>*</v>
      </c>
      <c r="BT793" s="157" t="str">
        <f t="shared" si="72"/>
        <v/>
      </c>
    </row>
    <row r="794" spans="1:72" ht="14.45" hidden="1">
      <c r="A794" s="44" t="str">
        <f t="shared" si="68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9"/>
        <v>Aderente</v>
      </c>
      <c r="BR794" s="15" t="str">
        <f t="shared" si="70"/>
        <v>*</v>
      </c>
      <c r="BS794" s="15" t="str">
        <f t="shared" si="71"/>
        <v>*</v>
      </c>
      <c r="BT794" s="157" t="str">
        <f t="shared" si="72"/>
        <v/>
      </c>
    </row>
    <row r="795" spans="1:72" ht="14.45" hidden="1">
      <c r="A795" s="44" t="str">
        <f t="shared" si="68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9"/>
        <v>Aderente</v>
      </c>
      <c r="BR795" s="15" t="str">
        <f t="shared" si="70"/>
        <v>*</v>
      </c>
      <c r="BS795" s="15" t="str">
        <f t="shared" si="71"/>
        <v>*</v>
      </c>
      <c r="BT795" s="157" t="str">
        <f t="shared" si="72"/>
        <v/>
      </c>
    </row>
    <row r="796" spans="1:72" ht="14.45" hidden="1">
      <c r="A796" s="44" t="str">
        <f t="shared" si="68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9"/>
        <v>Aderente</v>
      </c>
      <c r="BR796" s="15" t="str">
        <f t="shared" si="70"/>
        <v>*</v>
      </c>
      <c r="BS796" s="15" t="str">
        <f t="shared" si="71"/>
        <v>*</v>
      </c>
      <c r="BT796" s="157" t="str">
        <f t="shared" si="72"/>
        <v/>
      </c>
    </row>
    <row r="797" spans="1:72" ht="14.45" hidden="1">
      <c r="A797" s="44" t="str">
        <f t="shared" si="68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9"/>
        <v>Aderente</v>
      </c>
      <c r="BR797" s="15" t="str">
        <f t="shared" si="70"/>
        <v>*</v>
      </c>
      <c r="BS797" s="15" t="str">
        <f t="shared" si="71"/>
        <v>*</v>
      </c>
      <c r="BT797" s="157" t="str">
        <f t="shared" si="72"/>
        <v/>
      </c>
    </row>
    <row r="798" spans="1:72" ht="14.45" hidden="1">
      <c r="A798" s="44" t="str">
        <f t="shared" si="68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9"/>
        <v>Aderente</v>
      </c>
      <c r="BR798" s="15" t="str">
        <f t="shared" si="70"/>
        <v>*</v>
      </c>
      <c r="BS798" s="15" t="str">
        <f t="shared" si="71"/>
        <v>*</v>
      </c>
      <c r="BT798" s="157" t="str">
        <f t="shared" si="72"/>
        <v/>
      </c>
    </row>
    <row r="799" spans="1:72" ht="14.45" hidden="1">
      <c r="A799" s="44" t="str">
        <f t="shared" si="68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9"/>
        <v>Aderente</v>
      </c>
      <c r="BR799" s="15" t="str">
        <f t="shared" si="70"/>
        <v>*</v>
      </c>
      <c r="BS799" s="15" t="str">
        <f t="shared" si="71"/>
        <v>*</v>
      </c>
      <c r="BT799" s="157" t="str">
        <f t="shared" si="72"/>
        <v/>
      </c>
    </row>
    <row r="800" spans="1:72" ht="14.45" hidden="1">
      <c r="A800" s="44" t="str">
        <f t="shared" si="68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9"/>
        <v>Aderente</v>
      </c>
      <c r="BR800" s="15" t="str">
        <f t="shared" si="70"/>
        <v>*</v>
      </c>
      <c r="BS800" s="15" t="str">
        <f t="shared" si="71"/>
        <v>*</v>
      </c>
      <c r="BT800" s="157" t="str">
        <f t="shared" si="72"/>
        <v/>
      </c>
    </row>
    <row r="801" spans="1:72" ht="14.45" hidden="1">
      <c r="A801" s="44" t="str">
        <f t="shared" si="68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9"/>
        <v>Aderente</v>
      </c>
      <c r="BR801" s="15" t="str">
        <f t="shared" si="70"/>
        <v>*</v>
      </c>
      <c r="BS801" s="15" t="str">
        <f t="shared" si="71"/>
        <v>*</v>
      </c>
      <c r="BT801" s="157" t="str">
        <f t="shared" si="72"/>
        <v/>
      </c>
    </row>
    <row r="802" spans="1:72" ht="14.45" hidden="1">
      <c r="A802" s="44" t="str">
        <f t="shared" si="68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9"/>
        <v>Aderente</v>
      </c>
      <c r="BR802" s="15" t="str">
        <f t="shared" si="70"/>
        <v>*</v>
      </c>
      <c r="BS802" s="15" t="str">
        <f t="shared" si="71"/>
        <v>*</v>
      </c>
      <c r="BT802" s="157" t="str">
        <f t="shared" si="72"/>
        <v/>
      </c>
    </row>
    <row r="805" spans="1:72">
      <c r="AT805" s="255" t="s">
        <v>1305</v>
      </c>
    </row>
  </sheetData>
  <protectedRanges>
    <protectedRange sqref="J6:K6 J24:K802" name="Range1_8_1"/>
    <protectedRange sqref="O6:Q6 O24:Q802" name="Range1_9_1"/>
    <protectedRange sqref="V6:Y6 V24:Y802" name="Range1_11_1"/>
    <protectedRange sqref="Z6:AD6 Z24:AD25 Z28:AD32 Z26:AC27 Z34:AD38 Z33:AC33 Z43:AD43 Z42:AC42 Z40:AD41 Z39:AC39 Z45:AD802 Z44:AC44" name="Range1_12_1"/>
    <protectedRange sqref="BF6:BF802" name="Range1_18_1"/>
    <protectedRange sqref="J8:K23" name="Range1_8_1_1"/>
    <protectedRange sqref="O8:Q23" name="Range1_9_1_1"/>
    <protectedRange sqref="V7:Y23" name="Range1_11_1_1"/>
    <protectedRange sqref="Z7:AD23 AD27 AD33 AD42 AD39 AD44" name="Range1_12_1_1"/>
    <protectedRange sqref="J7:K7" name="Range1_8_1_2"/>
    <protectedRange sqref="O7:Q7" name="Range1_9_1_2"/>
    <protectedRange sqref="AD26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1" priority="18482" operator="equal">
      <formula>"ERRO"</formula>
    </cfRule>
  </conditionalFormatting>
  <conditionalFormatting sqref="X4 Y1:Z802">
    <cfRule type="cellIs" dxfId="120" priority="18471" operator="equal">
      <formula>"OPORTUNIDADE"</formula>
    </cfRule>
  </conditionalFormatting>
  <conditionalFormatting sqref="AZ6:AZ802">
    <cfRule type="expression" dxfId="119" priority="18466">
      <formula>$BU6=1</formula>
    </cfRule>
  </conditionalFormatting>
  <conditionalFormatting sqref="BQ6:BQ802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2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2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5:Y1048576">
    <cfRule type="cellIs" dxfId="108" priority="18288" operator="equal">
      <formula>"OPORTUNIDADE"</formula>
    </cfRule>
  </conditionalFormatting>
  <conditionalFormatting sqref="Y1047865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4:BK802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2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2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2 BO18:BO20 BO16 BO6:BO1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 BO21 BN17:BO17 BN15:BO15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18:BN802 BN6:BN14 BN16" xr:uid="{88B2AA1F-3AB2-4B37-8132-5DEC08D79A48}">
      <formula1>INDIRECT(SUBSTITUTE(BM6," ",""))</formula1>
    </dataValidation>
    <dataValidation type="list" allowBlank="1" showInputMessage="1" showErrorMessage="1" sqref="BO22:BO802 BO18:BO20 BO16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1306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1307</v>
      </c>
      <c r="E3" s="186" t="s">
        <v>1308</v>
      </c>
      <c r="F3" s="186" t="s">
        <v>1309</v>
      </c>
      <c r="G3" s="186" t="s">
        <v>1310</v>
      </c>
      <c r="H3" s="186" t="s">
        <v>1311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1312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1313</v>
      </c>
      <c r="D10" s="187">
        <v>9049</v>
      </c>
      <c r="E10" s="188">
        <v>46044</v>
      </c>
      <c r="F10" s="187" t="s">
        <v>1314</v>
      </c>
      <c r="G10" s="187" t="s">
        <v>1315</v>
      </c>
      <c r="H10" s="187"/>
    </row>
    <row r="11" spans="3:8">
      <c r="C11" s="187" t="s">
        <v>1313</v>
      </c>
      <c r="D11" s="187">
        <v>9044</v>
      </c>
      <c r="E11" s="188">
        <v>46044</v>
      </c>
      <c r="F11" s="187" t="s">
        <v>1316</v>
      </c>
      <c r="G11" s="187" t="s">
        <v>1317</v>
      </c>
      <c r="H11" s="187"/>
    </row>
    <row r="12" spans="3:8">
      <c r="C12" s="187" t="s">
        <v>1313</v>
      </c>
      <c r="D12" s="187">
        <v>762</v>
      </c>
      <c r="E12" s="188">
        <v>46044</v>
      </c>
      <c r="F12" s="187" t="s">
        <v>1318</v>
      </c>
      <c r="G12" s="187" t="s">
        <v>1317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1319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1320</v>
      </c>
      <c r="C4" s="191" t="s">
        <v>1321</v>
      </c>
      <c r="D4" s="191" t="s">
        <v>1322</v>
      </c>
      <c r="E4" s="191" t="s">
        <v>1323</v>
      </c>
      <c r="F4" s="191" t="s">
        <v>4</v>
      </c>
      <c r="G4" s="191" t="s">
        <v>1324</v>
      </c>
    </row>
    <row r="5" spans="2:7">
      <c r="B5" s="192" t="s">
        <v>1325</v>
      </c>
      <c r="C5" s="192">
        <v>309525</v>
      </c>
      <c r="D5" s="192" t="s">
        <v>1326</v>
      </c>
      <c r="E5" s="192" t="s">
        <v>840</v>
      </c>
      <c r="F5" s="192" t="s">
        <v>1327</v>
      </c>
      <c r="G5" s="193">
        <v>46296</v>
      </c>
    </row>
    <row r="6" spans="2:7">
      <c r="B6" s="192" t="s">
        <v>1328</v>
      </c>
      <c r="C6" s="192">
        <v>257410</v>
      </c>
      <c r="D6" s="192" t="s">
        <v>1329</v>
      </c>
      <c r="E6" s="192" t="s">
        <v>840</v>
      </c>
      <c r="F6" s="192" t="s">
        <v>1327</v>
      </c>
      <c r="G6" s="193"/>
    </row>
    <row r="7" spans="2:7">
      <c r="B7" s="192" t="s">
        <v>1255</v>
      </c>
      <c r="C7" s="192">
        <v>256875</v>
      </c>
      <c r="D7" s="192" t="s">
        <v>1330</v>
      </c>
      <c r="E7" s="192" t="s">
        <v>840</v>
      </c>
      <c r="F7" s="192" t="s">
        <v>1327</v>
      </c>
      <c r="G7" s="193">
        <v>46296</v>
      </c>
    </row>
    <row r="8" spans="2:7">
      <c r="B8" s="192" t="s">
        <v>1331</v>
      </c>
      <c r="C8" s="192">
        <v>257278</v>
      </c>
      <c r="D8" s="192" t="s">
        <v>1332</v>
      </c>
      <c r="E8" s="192" t="s">
        <v>831</v>
      </c>
      <c r="F8" s="192" t="s">
        <v>1333</v>
      </c>
      <c r="G8" s="193">
        <v>46235</v>
      </c>
    </row>
    <row r="9" spans="2:7">
      <c r="B9" s="192" t="s">
        <v>1334</v>
      </c>
      <c r="C9" s="192">
        <v>261794</v>
      </c>
      <c r="D9" s="192" t="s">
        <v>1335</v>
      </c>
      <c r="E9" s="192" t="s">
        <v>831</v>
      </c>
      <c r="F9" s="192" t="s">
        <v>1333</v>
      </c>
      <c r="G9" s="193">
        <v>46082</v>
      </c>
    </row>
    <row r="10" spans="2:7">
      <c r="B10" s="192" t="s">
        <v>1336</v>
      </c>
      <c r="C10" s="192">
        <v>257033</v>
      </c>
      <c r="D10" s="192" t="s">
        <v>1337</v>
      </c>
      <c r="E10" s="192" t="s">
        <v>831</v>
      </c>
      <c r="F10" s="192" t="s">
        <v>21</v>
      </c>
      <c r="G10" s="192" t="s">
        <v>1338</v>
      </c>
    </row>
    <row r="11" spans="2:7">
      <c r="B11" s="192" t="s">
        <v>1339</v>
      </c>
      <c r="C11" s="192">
        <v>396578</v>
      </c>
      <c r="D11" s="192" t="s">
        <v>1340</v>
      </c>
      <c r="E11" s="192" t="s">
        <v>831</v>
      </c>
      <c r="F11" s="192" t="s">
        <v>21</v>
      </c>
      <c r="G11" s="192" t="s">
        <v>1338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1341</v>
      </c>
      <c r="C2" s="83" t="s">
        <v>1157</v>
      </c>
      <c r="D2" s="83" t="s">
        <v>1159</v>
      </c>
      <c r="E2" s="83" t="s">
        <v>1342</v>
      </c>
      <c r="F2" s="83" t="s">
        <v>1343</v>
      </c>
      <c r="G2" s="83" t="s">
        <v>1344</v>
      </c>
      <c r="H2" s="83" t="s">
        <v>1345</v>
      </c>
      <c r="I2" s="83" t="s">
        <v>1346</v>
      </c>
      <c r="J2" s="83" t="s">
        <v>1347</v>
      </c>
      <c r="K2" s="109" t="s">
        <v>1348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>
        <f>IF(FN_MC!B26="","*",FN_MC!B26)</f>
        <v>46084</v>
      </c>
      <c r="D22" s="101" t="str">
        <f>IF(FN_MC!D26="","*",FN_MC!D26)</f>
        <v>E46</v>
      </c>
      <c r="E22" s="101" t="str">
        <f>IF(FN_MC!H26="","*",FN_MC!H26)</f>
        <v>TEX</v>
      </c>
      <c r="F22" s="114" t="str">
        <f>IF(FN_MC!M26="","*",FN_MC!M26)</f>
        <v>TEX-TAP</v>
      </c>
      <c r="G22" s="101" t="str">
        <f>IF(FN_MC!I26="","*",FN_MC!I26)</f>
        <v>TAP</v>
      </c>
      <c r="H22" s="101" t="str">
        <f>IF(FN_MC!AB26="","*",FN_MC!AB26)</f>
        <v>ESCALA</v>
      </c>
      <c r="I22" s="101" t="str">
        <f>IF(FN_MC!AC26="","*",FN_MC!AC26)</f>
        <v>*</v>
      </c>
      <c r="J22" s="102">
        <f>IF(FN_MC!AA26="","*",FN_MC!AA26)</f>
        <v>2</v>
      </c>
      <c r="K22" s="112">
        <f>IF(FN_MC!AD26="","*",FN_MC!AD26)</f>
        <v>0.70833333333333337</v>
      </c>
    </row>
    <row r="23" spans="2:11" hidden="1">
      <c r="B23" s="100" t="str">
        <f>IF(FN_MC!Y27="","*",FN_MC!Y27)</f>
        <v>*</v>
      </c>
      <c r="C23" s="101">
        <f>IF(FN_MC!B27="","*",FN_MC!B27)</f>
        <v>46084</v>
      </c>
      <c r="D23" s="101" t="str">
        <f>IF(FN_MC!D27="","*",FN_MC!D27)</f>
        <v>V86</v>
      </c>
      <c r="E23" s="101" t="str">
        <f>IF(FN_MC!H27="","*",FN_MC!H27)</f>
        <v>TIQ2</v>
      </c>
      <c r="F23" s="114" t="str">
        <f>IF(FN_MC!M27="","*",FN_MC!M27)</f>
        <v>TBS-TAL</v>
      </c>
      <c r="G23" s="101" t="str">
        <f>IF(FN_MC!I27="","*",FN_MC!I27)</f>
        <v>TIQ2</v>
      </c>
      <c r="H23" s="101" t="str">
        <f>IF(FN_MC!AB27="","*",FN_MC!AB27)</f>
        <v>FIXO</v>
      </c>
      <c r="I23" s="101" t="str">
        <f>IF(FN_MC!AC27="","*",FN_MC!AC27)</f>
        <v>*</v>
      </c>
      <c r="J23" s="102">
        <f>IF(FN_MC!AA27="","*",FN_MC!AA27)</f>
        <v>1</v>
      </c>
      <c r="K23" s="112">
        <f>IF(FN_MC!AD27="","*",FN_MC!AD27)</f>
        <v>0.29166666666666669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>
        <f>IF(FN_MC!B31="","*",FN_MC!B31)</f>
        <v>46084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FIXO</v>
      </c>
      <c r="I27" s="101" t="str">
        <f>IF(FN_MC!AC31="","*",FN_MC!AC31)</f>
        <v>*</v>
      </c>
      <c r="J27" s="102">
        <f>IF(FN_MC!AA31="","*",FN_MC!AA31)</f>
        <v>1</v>
      </c>
      <c r="K27" s="112">
        <f>IF(FN_MC!AD31="","*",FN_MC!AD31)</f>
        <v>0.29166666666666669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>
        <f>IF(FN_MC!B33="","*",FN_MC!B33)</f>
        <v>46084</v>
      </c>
      <c r="D29" s="101" t="str">
        <f>IF(FN_MC!D33="","*",FN_MC!D33)</f>
        <v>W70</v>
      </c>
      <c r="E29" s="101" t="str">
        <f>IF(FN_MC!H33="","*",FN_MC!H33)</f>
        <v>TGR2</v>
      </c>
      <c r="F29" s="114" t="str">
        <f>IF(FN_MC!M33="","*",FN_MC!M33)</f>
        <v>TGR</v>
      </c>
      <c r="G29" s="101" t="str">
        <f>IF(FN_MC!I33="","*",FN_MC!I33)</f>
        <v>TGR2</v>
      </c>
      <c r="H29" s="101" t="str">
        <f>IF(FN_MC!AB33="","*",FN_MC!AB33)</f>
        <v>FIXO</v>
      </c>
      <c r="I29" s="101" t="str">
        <f>IF(FN_MC!AC33="","*",FN_MC!AC33)</f>
        <v>*</v>
      </c>
      <c r="J29" s="102" t="str">
        <f>IF(FN_MC!AA33="","*",FN_MC!AA33)</f>
        <v>2 (Enio e Daniel)</v>
      </c>
      <c r="K29" s="112">
        <f>IF(FN_MC!AD33="","*",FN_MC!AD33)</f>
        <v>0.29166666666666669</v>
      </c>
    </row>
    <row r="30" spans="2:11" hidden="1">
      <c r="B30" s="100" t="str">
        <f>IF(FN_MC!Y34="","*",FN_MC!Y34)</f>
        <v>*</v>
      </c>
      <c r="C30" s="101">
        <f>IF(FN_MC!B34="","*",FN_MC!B34)</f>
        <v>46084</v>
      </c>
      <c r="D30" s="101" t="str">
        <f>IF(FN_MC!D34="","*",FN_MC!D34)</f>
        <v>ELSON (TF-526)</v>
      </c>
      <c r="E30" s="101" t="str">
        <f>IF(FN_MC!H34="","*",FN_MC!H34)</f>
        <v>TIP1</v>
      </c>
      <c r="F30" s="114" t="str">
        <f>IF(FN_MC!M34="","*",FN_MC!M34)</f>
        <v>TIP</v>
      </c>
      <c r="G30" s="101" t="str">
        <f>IF(FN_MC!I34="","*",FN_MC!I34)</f>
        <v>-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-</v>
      </c>
      <c r="K30" s="112" t="str">
        <f>IF(FN_MC!AD34="","*",FN_MC!AD34)</f>
        <v>-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>
        <f>IF(FN_MC!B37="","*",FN_MC!B37)</f>
        <v>46084</v>
      </c>
      <c r="D33" s="101" t="str">
        <f>IF(FN_MC!D37="","*",FN_MC!D37)</f>
        <v>AMAURI (TF-515)</v>
      </c>
      <c r="E33" s="101" t="str">
        <f>IF(FN_MC!H37="","*",FN_MC!H37)</f>
        <v>TLA1</v>
      </c>
      <c r="F33" s="114" t="str">
        <f>IF(FN_MC!M37="","*",FN_MC!M37)</f>
        <v>TLA</v>
      </c>
      <c r="G33" s="101" t="str">
        <f>IF(FN_MC!I37="","*",FN_MC!I37)</f>
        <v>-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-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>
        <f>IF(FN_MC!B38="","*",FN_MC!B38)</f>
        <v>46084</v>
      </c>
      <c r="D34" s="101" t="str">
        <f>IF(FN_MC!D38="","*",FN_MC!D38)</f>
        <v>V48</v>
      </c>
      <c r="E34" s="101" t="str">
        <f>IF(FN_MC!H38="","*",FN_MC!H38)</f>
        <v>TVI2</v>
      </c>
      <c r="F34" s="114" t="str">
        <f>IF(FN_MC!M38="","*",FN_MC!M38)</f>
        <v>TVI-TJA</v>
      </c>
      <c r="G34" s="101" t="str">
        <f>IF(FN_MC!I38="","*",FN_MC!I38)</f>
        <v>TVI2</v>
      </c>
      <c r="H34" s="101" t="str">
        <f>IF(FN_MC!AB38="","*",FN_MC!AB38)</f>
        <v>FIXO</v>
      </c>
      <c r="I34" s="101" t="str">
        <f>IF(FN_MC!AC38="","*",FN_MC!AC38)</f>
        <v>*</v>
      </c>
      <c r="J34" s="102">
        <f>IF(FN_MC!AA38="","*",FN_MC!AA38)</f>
        <v>1</v>
      </c>
      <c r="K34" s="112" t="str">
        <f>IF(FN_MC!AD38="","*",FN_MC!AD38)</f>
        <v>-</v>
      </c>
    </row>
    <row r="35" spans="2:11" hidden="1">
      <c r="B35" s="100" t="str">
        <f>IF(FN_MC!Y40="","*",FN_MC!Y40)</f>
        <v>*</v>
      </c>
      <c r="C35" s="101">
        <f>IF(FN_MC!B40="","*",FN_MC!B40)</f>
        <v>46084</v>
      </c>
      <c r="D35" s="101" t="str">
        <f>IF(FN_MC!D40="","*",FN_MC!D40)</f>
        <v>MARCOS (TF-520)</v>
      </c>
      <c r="E35" s="101" t="str">
        <f>IF(FN_MC!H40="","*",FN_MC!H40)</f>
        <v>135TMO</v>
      </c>
      <c r="F35" s="114" t="str">
        <f>IF(FN_MC!M40="","*",FN_MC!M40)</f>
        <v>TSJ-TMO</v>
      </c>
      <c r="G35" s="101" t="str">
        <f>IF(FN_MC!I40="","*",FN_MC!I40)</f>
        <v>-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-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>
        <f>IF(FN_MC!B42="","*",FN_MC!B42)</f>
        <v>46084</v>
      </c>
      <c r="D37" s="101" t="str">
        <f>IF(FN_MC!D42="","*",FN_MC!D42)</f>
        <v>A60</v>
      </c>
      <c r="E37" s="101" t="str">
        <f>IF(FN_MC!H42="","*",FN_MC!H42)</f>
        <v>TMI</v>
      </c>
      <c r="F37" s="114" t="str">
        <f>IF(FN_MC!M42="","*",FN_MC!M42)</f>
        <v>TMI-TIN</v>
      </c>
      <c r="G37" s="101" t="str">
        <f>IF(FN_MC!I42="","*",FN_MC!I42)</f>
        <v>TIN</v>
      </c>
      <c r="H37" s="101" t="str">
        <f>IF(FN_MC!AB42="","*",FN_MC!AB42)</f>
        <v>FIXO</v>
      </c>
      <c r="I37" s="101" t="str">
        <f>IF(FN_MC!AC42="","*",FN_MC!AC42)</f>
        <v>*</v>
      </c>
      <c r="J37" s="102">
        <f>IF(FN_MC!AA42="","*",FN_MC!AA42)</f>
        <v>1</v>
      </c>
      <c r="K37" s="112">
        <f>IF(FN_MC!AD42="","*",FN_MC!AD42)</f>
        <v>0.29166666666666669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>
        <f>IF(FN_MC!B44="","*",FN_MC!B44)</f>
        <v>46084</v>
      </c>
      <c r="D39" s="101" t="str">
        <f>IF(FN_MC!D44="","*",FN_MC!D44)</f>
        <v>E18</v>
      </c>
      <c r="E39" s="101" t="str">
        <f>IF(FN_MC!H44="","*",FN_MC!H44)</f>
        <v>ZIQZQY</v>
      </c>
      <c r="F39" s="114" t="str">
        <f>IF(FN_MC!M44="","*",FN_MC!M44)</f>
        <v>ZIQ-ZQY</v>
      </c>
      <c r="G39" s="101" t="str">
        <f>IF(FN_MC!I44="","*",FN_MC!I44)</f>
        <v>-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>
        <f>IF(FN_MC!AD44="","*",FN_MC!AD44)</f>
        <v>0.29166666666666669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46084</v>
      </c>
      <c r="D41" s="101" t="str">
        <f>IF(FN_MC!D46="","*",FN_MC!D46)</f>
        <v>A74</v>
      </c>
      <c r="E41" s="101" t="str">
        <f>IF(FN_MC!H46="","*",FN_MC!H46)</f>
        <v>ZIQ</v>
      </c>
      <c r="F41" s="114" t="str">
        <f>IF(FN_MC!M46="","*",FN_MC!M46)</f>
        <v>ZIQ-ZQY</v>
      </c>
      <c r="G41" s="101" t="str">
        <f>IF(FN_MC!I46="","*",FN_MC!I46)</f>
        <v>ZPD</v>
      </c>
      <c r="H41" s="101" t="str">
        <f>IF(FN_MC!AB46="","*",FN_MC!AB46)</f>
        <v>FIXO</v>
      </c>
      <c r="I41" s="101" t="str">
        <f>IF(FN_MC!AC46="","*",FN_MC!AC46)</f>
        <v>*</v>
      </c>
      <c r="J41" s="102">
        <f>IF(FN_MC!AA46="","*",FN_MC!AA46)</f>
        <v>1</v>
      </c>
      <c r="K41" s="112">
        <f>IF(FN_MC!AD46="","*",FN_MC!AD46)</f>
        <v>0.29166666666666669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O1" workbookViewId="0">
      <selection sqref="A1:T4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1349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1350</v>
      </c>
      <c r="B2" s="91" t="s">
        <v>1351</v>
      </c>
      <c r="C2" s="91" t="s">
        <v>598</v>
      </c>
      <c r="D2" s="92" t="s">
        <v>1172</v>
      </c>
      <c r="E2" s="92" t="s">
        <v>4</v>
      </c>
      <c r="F2" s="92" t="s">
        <v>1352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1353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Oportunidade</v>
      </c>
      <c r="C23" s="95" t="str">
        <f>IF(FN_MC!Z26="","*",FN_MC!Z26)</f>
        <v>*</v>
      </c>
      <c r="D23" s="96" t="str">
        <f>IF(FN_MC!S26="","*",FN_MC!S26)</f>
        <v>FERRONORTE</v>
      </c>
      <c r="E23" s="96" t="str">
        <f>IF(FN_MC!T26="","*",FN_MC!T26)</f>
        <v>TGR-TRO</v>
      </c>
      <c r="F23" s="96">
        <f>IF(FN_MC!B26="","*",FN_MC!B26)</f>
        <v>46084</v>
      </c>
      <c r="G23" s="96" t="str">
        <f>IF(FN_MC!D26="","*",FN_MC!D26)</f>
        <v>E46</v>
      </c>
      <c r="H23" s="96" t="str">
        <f>IF(FN_MC!F26="","*",FN_MC!F26)</f>
        <v>DESLOCAMENTO</v>
      </c>
      <c r="I23" s="96" t="str">
        <f>IF(FN_MC!H26="","*",FN_MC!H26)</f>
        <v>TEX</v>
      </c>
      <c r="J23" s="96" t="str">
        <f>IF(FN_MC!I26="","*",FN_MC!I26)</f>
        <v>TAP</v>
      </c>
      <c r="K23" s="96" t="str">
        <f>IF(FN_MC!M26="","*",FN_MC!M26)</f>
        <v>TEX-TAP</v>
      </c>
      <c r="L23" s="196" t="str">
        <f>IF(FN_MC!N26="","*",FN_MC!N26)</f>
        <v>TEXTAP</v>
      </c>
      <c r="M23" s="97">
        <f>IF(FN_MC!J26="","*",FN_MC!J26)</f>
        <v>98</v>
      </c>
      <c r="N23" s="183">
        <f>IF(FN_MC!K26="","*",FN_MC!K26)</f>
        <v>750</v>
      </c>
      <c r="O23" s="183" t="str">
        <f>IF(FN_MC!L26="","*",FN_MC!L26)</f>
        <v>-</v>
      </c>
      <c r="P23" s="107">
        <f>IF(FN_MC!O26="","*",FN_MC!O26)</f>
        <v>0.79166666666666663</v>
      </c>
      <c r="Q23" s="107">
        <f>IF(FN_MC!P26="","*",FN_MC!P26)</f>
        <v>4.1666666666666664E-2</v>
      </c>
      <c r="R23" s="96" t="str">
        <f>IF(FN_MC!Q26="","*",CONCATENATE(FN_MC!Q26," ",FN_MC!R26))</f>
        <v>1 BINÁRIO</v>
      </c>
      <c r="S23" s="96" t="str">
        <f>IF(FN_MC!V26="","*",FN_MC!V26)</f>
        <v>PCM</v>
      </c>
      <c r="T23" s="96" t="str">
        <f>IF(FN_MC!W26="","*",FN_MC!W26)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Contrato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V86</v>
      </c>
      <c r="H24" s="96" t="str">
        <f>IF(FN_MC!F27="","*",FN_MC!F27)</f>
        <v>MECANIZAÇÃO - SOCADORA</v>
      </c>
      <c r="I24" s="96" t="str">
        <f>IF(FN_MC!H27="","*",FN_MC!H27)</f>
        <v>TIQ2</v>
      </c>
      <c r="J24" s="96" t="str">
        <f>IF(FN_MC!I27="","*",FN_MC!I27)</f>
        <v>TIQ2</v>
      </c>
      <c r="K24" s="96" t="str">
        <f>IF(FN_MC!M27="","*",FN_MC!M27)</f>
        <v>TBS-TAL</v>
      </c>
      <c r="L24" s="196" t="str">
        <f>IF(FN_MC!N27="","*",FN_MC!N27)</f>
        <v>TBS671</v>
      </c>
      <c r="M24" s="97">
        <f>IF(FN_MC!J27="","*",FN_MC!J27)</f>
        <v>98</v>
      </c>
      <c r="N24" s="183">
        <f>IF(FN_MC!K27="","*",FN_MC!K27)</f>
        <v>664</v>
      </c>
      <c r="O24" s="183">
        <f>IF(FN_MC!L27="","*",FN_MC!L27)</f>
        <v>667</v>
      </c>
      <c r="P24" s="107">
        <f>IF(FN_MC!O27="","*",FN_MC!O27)</f>
        <v>0.41666666666666669</v>
      </c>
      <c r="Q24" s="107">
        <f>IF(FN_MC!P27="","*",FN_MC!P27)</f>
        <v>0.125</v>
      </c>
      <c r="R24" s="96" t="str">
        <f>IF(FN_MC!Q27="","*",CONCATENATE(FN_MC!Q27," ",FN_MC!R27))</f>
        <v>1680 M</v>
      </c>
      <c r="S24" s="96" t="str">
        <f>IF(FN_MC!V27="","*",FN_MC!V27)</f>
        <v>Antonioni</v>
      </c>
      <c r="T24" s="96" t="str">
        <f>IF(FN_MC!W27="","*",FN_MC!W27)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46084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>
        <f>IF(FN_MC!O31="","*",FN_MC!O31)</f>
        <v>0.375</v>
      </c>
      <c r="Q28" s="107">
        <f>IF(FN_MC!P31="","*",FN_MC!P31)</f>
        <v>4.1666666666666664E-2</v>
      </c>
      <c r="R28" s="96" t="str">
        <f>IF(FN_MC!Q31="","*",CONCATENATE(FN_MC!Q31," ",FN_MC!R31))</f>
        <v>1 BINÁRIO</v>
      </c>
      <c r="S28" s="96" t="str">
        <f>IF(FN_MC!V31="","*",FN_MC!V31)</f>
        <v>Camila</v>
      </c>
      <c r="T28" s="96" t="str">
        <f>IF(FN_MC!W31="","*",FN_MC!W31)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46084</v>
      </c>
      <c r="G30" s="96" t="str">
        <f>IF(FN_MC!D33="","*",FN_MC!D33)</f>
        <v>W70</v>
      </c>
      <c r="H30" s="96" t="str">
        <f>IF(FN_MC!F33="","*",FN_MC!F33)</f>
        <v>PDM - PEDRA - CARGA</v>
      </c>
      <c r="I30" s="96" t="str">
        <f>IF(FN_MC!H33="","*",FN_MC!H33)</f>
        <v>TGR2</v>
      </c>
      <c r="J30" s="96" t="str">
        <f>IF(FN_MC!I33="","*",FN_MC!I33)</f>
        <v>TGR2</v>
      </c>
      <c r="K30" s="96" t="str">
        <f>IF(FN_MC!M33="","*",FN_MC!M33)</f>
        <v>TGR</v>
      </c>
      <c r="L30" s="196" t="str">
        <f>IF(FN_MC!N33="","*",FN_MC!N33)</f>
        <v>TGR2</v>
      </c>
      <c r="M30" s="97">
        <f>IF(FN_MC!J33="","*",FN_MC!J33)</f>
        <v>98</v>
      </c>
      <c r="N30" s="183">
        <f>IF(FN_MC!K33="","*",FN_MC!K33)</f>
        <v>502</v>
      </c>
      <c r="O30" s="183" t="str">
        <f>IF(FN_MC!L33="","*",FN_MC!L33)</f>
        <v>-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18 VAGÕES</v>
      </c>
      <c r="S30" s="96" t="str">
        <f>IF(FN_MC!V33="","*",FN_MC!V33)</f>
        <v>Elton</v>
      </c>
      <c r="T30" s="96" t="str">
        <f>IF(FN_MC!W33="","*",FN_MC!W33)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Contrato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46084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TIP1</v>
      </c>
      <c r="J31" s="96" t="str">
        <f>IF(FN_MC!I34="","*",FN_MC!I34)</f>
        <v>-</v>
      </c>
      <c r="K31" s="96" t="str">
        <f>IF(FN_MC!M34="","*",FN_MC!M34)</f>
        <v>TIP</v>
      </c>
      <c r="L31" s="196" t="str">
        <f>IF(FN_MC!N34="","*",FN_MC!N34)</f>
        <v>TIP1</v>
      </c>
      <c r="M31" s="97">
        <f>IF(FN_MC!J34="","*",FN_MC!J34)</f>
        <v>74</v>
      </c>
      <c r="N31" s="183">
        <f>IF(FN_MC!K34="","*",FN_MC!K34)</f>
        <v>400.29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8.3333333333333329E-2</v>
      </c>
      <c r="R31" s="96" t="str">
        <f>IF(FN_MC!Q34="","*",CONCATENATE(FN_MC!Q34," ",FN_MC!R34))</f>
        <v>2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TCS-TGR</v>
      </c>
      <c r="F34" s="96">
        <f>IF(FN_MC!B37="","*",FN_MC!B37)</f>
        <v>46084</v>
      </c>
      <c r="G34" s="96" t="str">
        <f>IF(FN_MC!D37="","*",FN_MC!D37)</f>
        <v>AMAURI (TF-515)</v>
      </c>
      <c r="H34" s="96" t="str">
        <f>IF(FN_MC!F37="","*",FN_MC!F37)</f>
        <v>PDM - DORMENTE - PONTE</v>
      </c>
      <c r="I34" s="96" t="str">
        <f>IF(FN_MC!H37="","*",FN_MC!H37)</f>
        <v>TLA1</v>
      </c>
      <c r="J34" s="96" t="str">
        <f>IF(FN_MC!I37="","*",FN_MC!I37)</f>
        <v>-</v>
      </c>
      <c r="K34" s="96" t="str">
        <f>IF(FN_MC!M37="","*",FN_MC!M37)</f>
        <v>TLA</v>
      </c>
      <c r="L34" s="196" t="str">
        <f>IF(FN_MC!N37="","*",FN_MC!N37)</f>
        <v>TLA1</v>
      </c>
      <c r="M34" s="97">
        <f>IF(FN_MC!J37="","*",FN_MC!J37)</f>
        <v>74</v>
      </c>
      <c r="N34" s="183">
        <f>IF(FN_MC!K37="","*",FN_MC!K37)</f>
        <v>338.2</v>
      </c>
      <c r="O34" s="183">
        <f>IF(FN_MC!L37="","*",FN_MC!L37)</f>
        <v>338.32</v>
      </c>
      <c r="P34" s="107">
        <f>IF(FN_MC!O37="","*",FN_MC!O37)</f>
        <v>0.41666666666666669</v>
      </c>
      <c r="Q34" s="107">
        <f>IF(FN_MC!P37="","*",FN_MC!P37)</f>
        <v>8.3333333333333329E-2</v>
      </c>
      <c r="R34" s="96" t="str">
        <f>IF(FN_MC!Q37="","*",CONCATENATE(FN_MC!Q37," ",FN_MC!R37))</f>
        <v>15 M</v>
      </c>
      <c r="S34" s="96" t="str">
        <f>IF(FN_MC!V37="","*",FN_MC!V37)</f>
        <v>Amauri</v>
      </c>
      <c r="T34" s="96" t="str">
        <f>IF(FN_MC!W37="","*",FN_MC!W37)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IF(FN_MC!Y40="","*",FN_MC!Y40)</f>
        <v>*</v>
      </c>
      <c r="B35" s="95" t="str">
        <f>IF(FN_MC!X38="","*",FN_MC!X38)</f>
        <v>Contrato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TMI-TCS</v>
      </c>
      <c r="F35" s="96">
        <f>IF(FN_MC!B38="","*",FN_MC!B38)</f>
        <v>46084</v>
      </c>
      <c r="G35" s="96" t="str">
        <f>IF(FN_MC!D38="","*",FN_MC!D38)</f>
        <v>V48</v>
      </c>
      <c r="H35" s="96" t="str">
        <f>IF(FN_MC!F38="","*",FN_MC!F38)</f>
        <v>MODERNIZAÇÃO - SOCADORA</v>
      </c>
      <c r="I35" s="96" t="str">
        <f>IF(FN_MC!H38="","*",FN_MC!H38)</f>
        <v>TVI2</v>
      </c>
      <c r="J35" s="96" t="str">
        <f>IF(FN_MC!I38="","*",FN_MC!I38)</f>
        <v>TVI2</v>
      </c>
      <c r="K35" s="96" t="str">
        <f>IF(FN_MC!M38="","*",FN_MC!M38)</f>
        <v>TVI-TJA</v>
      </c>
      <c r="L35" s="196" t="str">
        <f>IF(FN_MC!N38="","*",FN_MC!N38)</f>
        <v>TVI239</v>
      </c>
      <c r="M35" s="97">
        <f>IF(FN_MC!J38="","*",FN_MC!J38)</f>
        <v>74</v>
      </c>
      <c r="N35" s="183">
        <f>IF(FN_MC!K38="","*",FN_MC!K38)</f>
        <v>237.47200000000001</v>
      </c>
      <c r="O35" s="183">
        <f>IF(FN_MC!L38="","*",FN_MC!L38)</f>
        <v>240.95500000000001</v>
      </c>
      <c r="P35" s="107">
        <f>IF(FN_MC!O38="","*",FN_MC!O38)</f>
        <v>0.375</v>
      </c>
      <c r="Q35" s="107">
        <f>IF(FN_MC!P38="","*",FN_MC!P38)</f>
        <v>0.16666666666666666</v>
      </c>
      <c r="R35" s="96" t="str">
        <f>IF(FN_MC!Q38="","*",CONCATENATE(FN_MC!Q38," ",FN_MC!R38))</f>
        <v>1500 M</v>
      </c>
      <c r="S35" s="96" t="str">
        <f>IF(FN_MC!V38="","*",FN_MC!V38)</f>
        <v>Augusto/ Efraim</v>
      </c>
      <c r="T35" s="96" t="str">
        <f>IF(FN_MC!W38="","*",FN_MC!W38)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IF(FN_MC!Y41="","*",FN_MC!Y41)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W50</v>
      </c>
      <c r="H36" s="96" t="str">
        <f>IF(FN_MC!F39="","*",FN_MC!F39)</f>
        <v>MODERNIZAÇÃO - DORMENTE - DESCARGA</v>
      </c>
      <c r="I36" s="96" t="str">
        <f>IF(FN_MC!H39="","*",FN_MC!H39)</f>
        <v>TIN2</v>
      </c>
      <c r="J36" s="96" t="str">
        <f>IF(FN_MC!I39="","*",FN_MC!I39)</f>
        <v>TIN2</v>
      </c>
      <c r="K36" s="96" t="str">
        <f>IF(FN_MC!M39="","*",FN_MC!M39)</f>
        <v>TID-TVI</v>
      </c>
      <c r="L36" s="196" t="str">
        <f>IF(FN_MC!N39="","*",FN_MC!N39)</f>
        <v>TID201</v>
      </c>
      <c r="M36" s="97">
        <f>IF(FN_MC!J39="","*",FN_MC!J39)</f>
        <v>74</v>
      </c>
      <c r="N36" s="183">
        <f>IF(FN_MC!K39="","*",FN_MC!K39)</f>
        <v>195</v>
      </c>
      <c r="O36" s="183">
        <f>IF(FN_MC!L39="","*",FN_MC!L39)</f>
        <v>192</v>
      </c>
      <c r="P36" s="107">
        <f>IF(FN_MC!O39="","*",FN_MC!O39)</f>
        <v>0.4375</v>
      </c>
      <c r="Q36" s="107">
        <f>IF(FN_MC!P39="","*",FN_MC!P39)</f>
        <v>8.3333333333333329E-2</v>
      </c>
      <c r="R36" s="96" t="str">
        <f>IF(FN_MC!Q39="","*",CONCATENATE(FN_MC!Q39," ",FN_MC!R39))</f>
        <v>1200 Nº DE DORMENTES</v>
      </c>
      <c r="S36" s="96" t="str">
        <f>IF(FN_MC!V39="","*",FN_MC!V39)</f>
        <v>Augusto/ Efraim</v>
      </c>
      <c r="T36" s="96" t="str">
        <f>IF(FN_MC!W39="","*",FN_MC!W39)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IF(FN_MC!Y42="","*",FN_MC!Y42)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MARCOS (TF-520)</v>
      </c>
      <c r="H37" s="96" t="str">
        <f>IF(FN_MC!F40="","*",FN_MC!F40)</f>
        <v>PDM - SOLDA</v>
      </c>
      <c r="I37" s="96" t="str">
        <f>IF(FN_MC!H40="","*",FN_MC!H40)</f>
        <v>135TMO</v>
      </c>
      <c r="J37" s="96" t="str">
        <f>IF(FN_MC!I40="","*",FN_MC!I40)</f>
        <v>-</v>
      </c>
      <c r="K37" s="96" t="str">
        <f>IF(FN_MC!M40="","*",FN_MC!M40)</f>
        <v>TSJ-TMO</v>
      </c>
      <c r="L37" s="196" t="str">
        <f>IF(FN_MC!N40="","*",FN_MC!N40)</f>
        <v>135TMO</v>
      </c>
      <c r="M37" s="97">
        <f>IF(FN_MC!J40="","*",FN_MC!J40)</f>
        <v>74</v>
      </c>
      <c r="N37" s="183">
        <f>IF(FN_MC!K40="","*",FN_MC!K40)</f>
        <v>135.19999999999999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0.125</v>
      </c>
      <c r="R37" s="96" t="str">
        <f>IF(FN_MC!Q40="","*",CONCATENATE(FN_MC!Q40," ",FN_MC!R40))</f>
        <v>2 Nº DE SOLDA</v>
      </c>
      <c r="S37" s="96" t="str">
        <f>IF(FN_MC!V40="","*",FN_MC!V40)</f>
        <v>Marcos Euzebio</v>
      </c>
      <c r="T37" s="96" t="str">
        <f>IF(FN_MC!W40="","*",FN_MC!W40)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IF(FN_MC!Y43="","*",FN_MC!Y43)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IF(FN_MC!Y44="","*",FN_MC!Y44)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A60</v>
      </c>
      <c r="H39" s="96" t="str">
        <f>IF(FN_MC!F42="","*",FN_MC!F42)</f>
        <v>DETECÇÃO - RONDA 7 DIAS</v>
      </c>
      <c r="I39" s="96" t="str">
        <f>IF(FN_MC!H42="","*",FN_MC!H42)</f>
        <v>TMI</v>
      </c>
      <c r="J39" s="96" t="str">
        <f>IF(FN_MC!I42="","*",FN_MC!I42)</f>
        <v>TIN</v>
      </c>
      <c r="K39" s="96" t="str">
        <f>IF(FN_MC!M42="","*",FN_MC!M42)</f>
        <v>TMI-TIN</v>
      </c>
      <c r="L39" s="196" t="str">
        <f>IF(FN_MC!N42="","*",FN_MC!N42)</f>
        <v>TMITIN</v>
      </c>
      <c r="M39" s="97">
        <f>IF(FN_MC!J42="","*",FN_MC!J42)</f>
        <v>74</v>
      </c>
      <c r="N39" s="183">
        <f>IF(FN_MC!K42="","*",FN_MC!K42)</f>
        <v>1</v>
      </c>
      <c r="O39" s="183">
        <f>IF(FN_MC!L42="","*",FN_MC!L42)</f>
        <v>109</v>
      </c>
      <c r="P39" s="107">
        <f>IF(FN_MC!O42="","*",FN_MC!O42)</f>
        <v>0.33333333333333331</v>
      </c>
      <c r="Q39" s="107">
        <f>IF(FN_MC!P42="","*",FN_MC!P42)</f>
        <v>4.1666666666666664E-2</v>
      </c>
      <c r="R39" s="96" t="str">
        <f>IF(FN_MC!Q42="","*",CONCATENATE(FN_MC!Q42," ",FN_MC!R42))</f>
        <v>109 KM</v>
      </c>
      <c r="S39" s="96" t="str">
        <f>IF(FN_MC!V42="","*",FN_MC!V42)</f>
        <v>Lindomar</v>
      </c>
      <c r="T39" s="96" t="str">
        <f>IF(FN_MC!W42="","*",FN_MC!W42)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IF(FN_MC!Y45="","*",FN_MC!Y45)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IF(FN_MC!Y46="","*",FN_MC!Y46)</f>
        <v>*</v>
      </c>
      <c r="B41" s="95" t="str">
        <f>IF(FN_MC!X44="","*",FN_MC!X44)</f>
        <v>Extra</v>
      </c>
      <c r="C41" s="95" t="str">
        <f>IF(FN_MC!Z44="","*",FN_MC!Z44)</f>
        <v>*</v>
      </c>
      <c r="D41" s="96" t="str">
        <f>IF(FN_MC!S44="","*",FN_MC!S44)</f>
        <v>MALHA CENTRAL</v>
      </c>
      <c r="E41" s="96" t="str">
        <f>IF(FN_MC!T44="","*",FN_MC!T44)</f>
        <v>RAMAL</v>
      </c>
      <c r="F41" s="96">
        <f>IF(FN_MC!B44="","*",FN_MC!B44)</f>
        <v>46084</v>
      </c>
      <c r="G41" s="96" t="str">
        <f>IF(FN_MC!D44="","*",FN_MC!D44)</f>
        <v>E18</v>
      </c>
      <c r="H41" s="96" t="str">
        <f>IF(FN_MC!F44="","*",FN_MC!F44)</f>
        <v>CAMINHÃO DE SOLDA</v>
      </c>
      <c r="I41" s="96" t="str">
        <f>IF(FN_MC!H44="","*",FN_MC!H44)</f>
        <v>ZIQZQY</v>
      </c>
      <c r="J41" s="96" t="str">
        <f>IF(FN_MC!I44="","*",FN_MC!I44)</f>
        <v>-</v>
      </c>
      <c r="K41" s="96" t="str">
        <f>IF(FN_MC!M44="","*",FN_MC!M44)</f>
        <v>ZIQ-ZQY</v>
      </c>
      <c r="L41" s="196" t="str">
        <f>IF(FN_MC!N44="","*",FN_MC!N44)</f>
        <v>ZIQZQY</v>
      </c>
      <c r="M41" s="97">
        <f>IF(FN_MC!J44="","*",FN_MC!J44)</f>
        <v>78</v>
      </c>
      <c r="N41" s="183">
        <f>IF(FN_MC!K44="","*",FN_MC!K44)</f>
        <v>176.137</v>
      </c>
      <c r="O41" s="183" t="str">
        <f>IF(FN_MC!L44="","*",FN_MC!L44)</f>
        <v>-</v>
      </c>
      <c r="P41" s="107">
        <f>IF(FN_MC!O44="","*",FN_MC!O44)</f>
        <v>0.35416666666666669</v>
      </c>
      <c r="Q41" s="107">
        <f>IF(FN_MC!P44="","*",FN_MC!P44)</f>
        <v>0.125</v>
      </c>
      <c r="R41" s="96" t="str">
        <f>IF(FN_MC!Q44="","*",CONCATENATE(FN_MC!Q44," ",FN_MC!R44))</f>
        <v>3 Nº DE SOLDA</v>
      </c>
      <c r="S41" s="96" t="str">
        <f>IF(FN_MC!V44="","*",FN_MC!V44)</f>
        <v>Higor</v>
      </c>
      <c r="T41" s="96" t="str">
        <f>IF(FN_MC!W44="","*",FN_MC!W44)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IF(FN_MC!Y47="","*",FN_MC!Y47)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IF(FN_MC!Y48="","*",FN_MC!Y48)</f>
        <v>*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A74</v>
      </c>
      <c r="H43" s="96" t="str">
        <f>IF(FN_MC!F46="","*",FN_MC!F46)</f>
        <v>DETECÇÃO - RONDA 7 DIAS</v>
      </c>
      <c r="I43" s="96" t="str">
        <f>IF(FN_MC!H46="","*",FN_MC!H46)</f>
        <v>ZIQ</v>
      </c>
      <c r="J43" s="96" t="str">
        <f>IF(FN_MC!I46="","*",FN_MC!I46)</f>
        <v>ZPD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175</v>
      </c>
      <c r="O43" s="183">
        <f>IF(FN_MC!L46="","*",FN_MC!L46)</f>
        <v>300</v>
      </c>
      <c r="P43" s="107">
        <f>IF(FN_MC!O46="","*",FN_MC!O46)</f>
        <v>0.35416666666666669</v>
      </c>
      <c r="Q43" s="107">
        <f>IF(FN_MC!P46="","*",FN_MC!P46)</f>
        <v>4.1666666666666664E-2</v>
      </c>
      <c r="R43" s="96" t="str">
        <f>IF(FN_MC!Q46="","*",CONCATENATE(FN_MC!Q46," ",FN_MC!R46))</f>
        <v>125 KM</v>
      </c>
      <c r="S43" s="96" t="str">
        <f>IF(FN_MC!V46="","*",FN_MC!V46)</f>
        <v>Claudemir</v>
      </c>
      <c r="T43" s="96" t="str">
        <f>IF(FN_MC!W46="","*",FN_MC!W46)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IF(FN_MC!Y49="","*",FN_MC!Y49)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IF(FN_MC!Y50="","*",FN_MC!Y50)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IF(FN_MC!Y51="","*",FN_MC!Y51)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IF(FN_MC!Y52="","*",FN_MC!Y52)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IF(FN_MC!Y53="","*",FN_MC!Y53)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IF(FN_MC!Y54="","*",FN_MC!Y54)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IF(FN_MC!Y55="","*",FN_MC!Y55)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IF(FN_MC!Y56="","*",FN_MC!Y56)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IF(FN_MC!Y57="","*",FN_MC!Y57)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IF(FN_MC!Y58="","*",FN_MC!Y58)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IF(FN_MC!Y59="","*",FN_MC!Y59)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IF(FN_MC!Y60="","*",FN_MC!Y60)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IF(FN_MC!Y61="","*",FN_MC!Y61)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IF(FN_MC!Y62="","*",FN_MC!Y62)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IF(FN_MC!Y63="","*",FN_MC!Y63)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H954" sqref="H954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1354</v>
      </c>
      <c r="D5" s="248"/>
      <c r="E5" s="248"/>
      <c r="F5" s="248"/>
      <c r="G5" s="248"/>
      <c r="H5" s="248"/>
      <c r="I5" s="248"/>
      <c r="J5" s="249"/>
      <c r="K5" s="250" t="s">
        <v>1355</v>
      </c>
      <c r="L5" s="251"/>
      <c r="M5" s="251"/>
      <c r="N5" s="251"/>
      <c r="O5" s="252" t="s">
        <v>1356</v>
      </c>
      <c r="P5" s="253"/>
      <c r="Q5" s="254"/>
    </row>
    <row r="6" spans="1:17" s="81" customFormat="1" ht="15.75" customHeight="1">
      <c r="A6" s="75" t="s">
        <v>1352</v>
      </c>
      <c r="B6" s="82" t="s">
        <v>1351</v>
      </c>
      <c r="C6" s="83" t="s">
        <v>1172</v>
      </c>
      <c r="D6" s="84" t="s">
        <v>1173</v>
      </c>
      <c r="E6" s="83" t="s">
        <v>1357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1358</v>
      </c>
      <c r="M6" s="116" t="s">
        <v>620</v>
      </c>
      <c r="N6" s="117" t="s">
        <v>1167</v>
      </c>
      <c r="O6" s="165" t="s">
        <v>1210</v>
      </c>
      <c r="P6" s="128"/>
      <c r="Q6" s="139" t="s">
        <v>1359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>
        <f>IF(FN_MC!B26="","*",FN_MC!B26)</f>
        <v>46084</v>
      </c>
      <c r="B26" s="86" t="str">
        <f>IF(FN_MC!X27="","*",FN_MC!X27)</f>
        <v>Contrato</v>
      </c>
      <c r="C26" s="87" t="str">
        <f>IF(FN_MC!S26="","*",FN_MC!S26)</f>
        <v>FERRONORTE</v>
      </c>
      <c r="D26" s="87" t="str">
        <f>IF(FN_MC!T26="","*",FN_MC!T26)</f>
        <v>TGR-TRO</v>
      </c>
      <c r="E26" s="87" t="str">
        <f>IF(FN_MC!D26="","*",FN_MC!D26)</f>
        <v>E46</v>
      </c>
      <c r="F26" s="87" t="str">
        <f>IF(FN_MC!H26="","*",FN_MC!H26)</f>
        <v>TEX</v>
      </c>
      <c r="G26" s="87" t="str">
        <f>IF(FN_MC!M26="","*",FN_MC!M26)</f>
        <v>TEX-TAP</v>
      </c>
      <c r="H26" s="125">
        <f>IF(FN_MC!K26="","*",FN_MC!K26)</f>
        <v>750</v>
      </c>
      <c r="I26" s="110">
        <f>IF(FN_MC!O26="","*",FN_MC!O26)</f>
        <v>0.79166666666666663</v>
      </c>
      <c r="J26" s="110">
        <f>IF(FN_MC!P26="","*",FN_MC!P26)</f>
        <v>4.1666666666666664E-2</v>
      </c>
      <c r="K26" s="118" t="str">
        <f>IF(FN_MC!AK26="","*",FN_MC!AK26)</f>
        <v>TEX</v>
      </c>
      <c r="L26" s="118" t="str">
        <f>IF(FN_MC!AM26="","*",FN_MC!AM26)</f>
        <v>TEX-TAP</v>
      </c>
      <c r="M26" s="118">
        <f>IF(FN_MC!AP26="","*",FN_MC!AP26)</f>
        <v>750</v>
      </c>
      <c r="N26" s="118" t="str">
        <f>IF(FN_MC!AM26="","*",FN_MC!AM26)</f>
        <v>TEX-TAP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>
        <f>IF(FN_MC!B27="","*",FN_MC!B27)</f>
        <v>46084</v>
      </c>
      <c r="B27" s="86" t="e">
        <f>IF(FN_MC!#REF!="","*",FN_MC!#REF!)</f>
        <v>#REF!</v>
      </c>
      <c r="C27" s="87" t="str">
        <f>IF(FN_MC!S27="","*",FN_MC!S27)</f>
        <v>FERRONORTE</v>
      </c>
      <c r="D27" s="87" t="str">
        <f>IF(FN_MC!T27="","*",FN_MC!T27)</f>
        <v>TGR-TRO</v>
      </c>
      <c r="E27" s="87" t="str">
        <f>IF(FN_MC!D27="","*",FN_MC!D27)</f>
        <v>V86</v>
      </c>
      <c r="F27" s="87" t="str">
        <f>IF(FN_MC!H27="","*",FN_MC!H27)</f>
        <v>TIQ2</v>
      </c>
      <c r="G27" s="87" t="str">
        <f>IF(FN_MC!M27="","*",FN_MC!M27)</f>
        <v>TBS-TAL</v>
      </c>
      <c r="H27" s="125">
        <f>IF(FN_MC!K27="","*",FN_MC!K27)</f>
        <v>664</v>
      </c>
      <c r="I27" s="110">
        <f>IF(FN_MC!O27="","*",FN_MC!O27)</f>
        <v>0.41666666666666669</v>
      </c>
      <c r="J27" s="110">
        <f>IF(FN_MC!P27="","*",FN_MC!P27)</f>
        <v>0.125</v>
      </c>
      <c r="K27" s="118" t="str">
        <f>IF(FN_MC!AK27="","*",FN_MC!AK27)</f>
        <v>TIQ2</v>
      </c>
      <c r="L27" s="118" t="str">
        <f>IF(FN_MC!AM27="","*",FN_MC!AM27)</f>
        <v>TBS-TAL</v>
      </c>
      <c r="M27" s="118">
        <f>IF(FN_MC!AP27="","*",FN_MC!AP27)</f>
        <v>664</v>
      </c>
      <c r="N27" s="118" t="str">
        <f>IF(FN_MC!AM27="","*",FN_MC!AM27)</f>
        <v>TBS-TAL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>
        <f>IF(FN_MC!B31="","*",FN_MC!B31)</f>
        <v>46084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>
        <f>IF(FN_MC!O31="","*",FN_MC!O31)</f>
        <v>0.375</v>
      </c>
      <c r="J31" s="110">
        <f>IF(FN_MC!P31="","*",FN_MC!P31)</f>
        <v>4.1666666666666664E-2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>
        <f>IF(FN_MC!B33="","*",FN_MC!B33)</f>
        <v>46084</v>
      </c>
      <c r="B33" s="86" t="str">
        <f>IF(FN_MC!X33="","*",FN_MC!X33)</f>
        <v>Oportunidade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W70</v>
      </c>
      <c r="F33" s="87" t="str">
        <f>IF(FN_MC!H33="","*",FN_MC!H33)</f>
        <v>TGR2</v>
      </c>
      <c r="G33" s="87" t="str">
        <f>IF(FN_MC!M33="","*",FN_MC!M33)</f>
        <v>TGR</v>
      </c>
      <c r="H33" s="125">
        <f>IF(FN_MC!K33="","*",FN_MC!K33)</f>
        <v>502</v>
      </c>
      <c r="I33" s="110">
        <f>IF(FN_MC!O33="","*",FN_MC!O33)</f>
        <v>0.41666666666666669</v>
      </c>
      <c r="J33" s="110">
        <f>IF(FN_MC!P33="","*",FN_MC!P33)</f>
        <v>4.1666666666666664E-2</v>
      </c>
      <c r="K33" s="118" t="str">
        <f>IF(FN_MC!AK33="","*",FN_MC!AK33)</f>
        <v>TGR2</v>
      </c>
      <c r="L33" s="118" t="str">
        <f>IF(FN_MC!AM33="","*",FN_MC!AM33)</f>
        <v>TGR</v>
      </c>
      <c r="M33" s="118">
        <f>IF(FN_MC!AP33="","*",FN_MC!AP33)</f>
        <v>502</v>
      </c>
      <c r="N33" s="118" t="str">
        <f>IF(FN_MC!AM33="","*",FN_MC!AM33)</f>
        <v>TGR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>
        <f>IF(FN_MC!B34="","*",FN_MC!B34)</f>
        <v>46084</v>
      </c>
      <c r="B34" s="86" t="str">
        <f>IF(FN_MC!X34="","*",FN_MC!X34)</f>
        <v>Contrato</v>
      </c>
      <c r="C34" s="87" t="str">
        <f>IF(FN_MC!S34="","*",FN_MC!S34)</f>
        <v>FERRONORTE</v>
      </c>
      <c r="D34" s="87" t="str">
        <f>IF(FN_MC!T34="","*",FN_MC!T34)</f>
        <v>TCS-TGR</v>
      </c>
      <c r="E34" s="87" t="str">
        <f>IF(FN_MC!D34="","*",FN_MC!D34)</f>
        <v>ELSON (TF-526)</v>
      </c>
      <c r="F34" s="87" t="str">
        <f>IF(FN_MC!H34="","*",FN_MC!H34)</f>
        <v>TIP1</v>
      </c>
      <c r="G34" s="87" t="str">
        <f>IF(FN_MC!M34="","*",FN_MC!M34)</f>
        <v>TIP</v>
      </c>
      <c r="H34" s="125">
        <f>IF(FN_MC!K34="","*",FN_MC!K34)</f>
        <v>400.29</v>
      </c>
      <c r="I34" s="110">
        <f>IF(FN_MC!O34="","*",FN_MC!O34)</f>
        <v>0.41666666666666669</v>
      </c>
      <c r="J34" s="110">
        <f>IF(FN_MC!P34="","*",FN_MC!P34)</f>
        <v>8.3333333333333329E-2</v>
      </c>
      <c r="K34" s="118" t="str">
        <f>IF(FN_MC!AK34="","*",FN_MC!AK34)</f>
        <v>TIP1</v>
      </c>
      <c r="L34" s="118" t="str">
        <f>IF(FN_MC!AM34="","*",FN_MC!AM34)</f>
        <v>TIP</v>
      </c>
      <c r="M34" s="118">
        <f>IF(FN_MC!AP34="","*",FN_MC!AP34)</f>
        <v>400.29</v>
      </c>
      <c r="N34" s="118" t="str">
        <f>IF(FN_MC!AM34="","*",FN_MC!AM34)</f>
        <v>TIP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>
        <f>IF(FN_MC!B37="","*",FN_MC!B37)</f>
        <v>46084</v>
      </c>
      <c r="B37" s="86" t="str">
        <f>IF(FN_MC!X37="","*",FN_MC!X37)</f>
        <v>Oportunidade</v>
      </c>
      <c r="C37" s="87" t="str">
        <f>IF(FN_MC!S37="","*",FN_MC!S37)</f>
        <v>FERRONORTE</v>
      </c>
      <c r="D37" s="87" t="str">
        <f>IF(FN_MC!T37="","*",FN_MC!T37)</f>
        <v>TCS-TGR</v>
      </c>
      <c r="E37" s="87" t="str">
        <f>IF(FN_MC!D37="","*",FN_MC!D37)</f>
        <v>AMAURI (TF-515)</v>
      </c>
      <c r="F37" s="87" t="str">
        <f>IF(FN_MC!H37="","*",FN_MC!H37)</f>
        <v>TLA1</v>
      </c>
      <c r="G37" s="87" t="str">
        <f>IF(FN_MC!M37="","*",FN_MC!M37)</f>
        <v>TLA</v>
      </c>
      <c r="H37" s="125">
        <f>IF(FN_MC!K37="","*",FN_MC!K37)</f>
        <v>338.2</v>
      </c>
      <c r="I37" s="110">
        <f>IF(FN_MC!O37="","*",FN_MC!O37)</f>
        <v>0.41666666666666669</v>
      </c>
      <c r="J37" s="110">
        <f>IF(FN_MC!P37="","*",FN_MC!P37)</f>
        <v>8.3333333333333329E-2</v>
      </c>
      <c r="K37" s="118" t="str">
        <f>IF(FN_MC!AK37="","*",FN_MC!AK37)</f>
        <v>TLA1</v>
      </c>
      <c r="L37" s="118" t="str">
        <f>IF(FN_MC!AM37="","*",FN_MC!AM37)</f>
        <v>TLA</v>
      </c>
      <c r="M37" s="118">
        <f>IF(FN_MC!AP37="","*",FN_MC!AP37)</f>
        <v>338.2</v>
      </c>
      <c r="N37" s="118" t="str">
        <f>IF(FN_MC!AM37="","*",FN_MC!AM37)</f>
        <v>TLA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>
        <f>IF(FN_MC!B38="","*",FN_MC!B38)</f>
        <v>46084</v>
      </c>
      <c r="B38" s="86" t="str">
        <f>IF(FN_MC!X38="","*",FN_MC!X38)</f>
        <v>Contrato</v>
      </c>
      <c r="C38" s="87" t="str">
        <f>IF(FN_MC!S38="","*",FN_MC!S38)</f>
        <v>FERRONORTE</v>
      </c>
      <c r="D38" s="87" t="str">
        <f>IF(FN_MC!T38="","*",FN_MC!T38)</f>
        <v>TMI-TCS</v>
      </c>
      <c r="E38" s="87" t="str">
        <f>IF(FN_MC!D38="","*",FN_MC!D38)</f>
        <v>V48</v>
      </c>
      <c r="F38" s="87" t="str">
        <f>IF(FN_MC!H38="","*",FN_MC!H38)</f>
        <v>TVI2</v>
      </c>
      <c r="G38" s="87" t="str">
        <f>IF(FN_MC!M38="","*",FN_MC!M38)</f>
        <v>TVI-TJA</v>
      </c>
      <c r="H38" s="125">
        <f>IF(FN_MC!K38="","*",FN_MC!K38)</f>
        <v>237.47200000000001</v>
      </c>
      <c r="I38" s="110">
        <f>IF(FN_MC!O38="","*",FN_MC!O38)</f>
        <v>0.375</v>
      </c>
      <c r="J38" s="110">
        <f>IF(FN_MC!P38="","*",FN_MC!P38)</f>
        <v>0.16666666666666666</v>
      </c>
      <c r="K38" s="118" t="str">
        <f>IF(FN_MC!AK38="","*",FN_MC!AK38)</f>
        <v>TVI2</v>
      </c>
      <c r="L38" s="118" t="str">
        <f>IF(FN_MC!AM38="","*",FN_MC!AM38)</f>
        <v>TVI-TJA</v>
      </c>
      <c r="M38" s="118">
        <f>IF(FN_MC!AP38="","*",FN_MC!AP38)</f>
        <v>237.47200000000001</v>
      </c>
      <c r="N38" s="118" t="str">
        <f>IF(FN_MC!AM38="","*",FN_MC!AM38)</f>
        <v>TVI-TJA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>
        <f>IF(FN_MC!B40="","*",FN_MC!B40)</f>
        <v>46084</v>
      </c>
      <c r="B39" s="86" t="str">
        <f>IF(FN_MC!X40="","*",FN_MC!X40)</f>
        <v>Oportunidade</v>
      </c>
      <c r="C39" s="87" t="str">
        <f>IF(FN_MC!S40="","*",FN_MC!S40)</f>
        <v>FERRONORTE</v>
      </c>
      <c r="D39" s="87" t="str">
        <f>IF(FN_MC!T40="","*",FN_MC!T40)</f>
        <v>TMI-TCS</v>
      </c>
      <c r="E39" s="87" t="str">
        <f>IF(FN_MC!D40="","*",FN_MC!D40)</f>
        <v>MARCOS (TF-520)</v>
      </c>
      <c r="F39" s="87" t="str">
        <f>IF(FN_MC!H40="","*",FN_MC!H40)</f>
        <v>135TMO</v>
      </c>
      <c r="G39" s="87" t="str">
        <f>IF(FN_MC!M40="","*",FN_MC!M40)</f>
        <v>TSJ-TMO</v>
      </c>
      <c r="H39" s="125">
        <f>IF(FN_MC!K40="","*",FN_MC!K40)</f>
        <v>135.19999999999999</v>
      </c>
      <c r="I39" s="110">
        <f>IF(FN_MC!O40="","*",FN_MC!O40)</f>
        <v>0.375</v>
      </c>
      <c r="J39" s="110">
        <f>IF(FN_MC!P40="","*",FN_MC!P40)</f>
        <v>0.125</v>
      </c>
      <c r="K39" s="118" t="str">
        <f>IF(FN_MC!AK40="","*",FN_MC!AK40)</f>
        <v>135TMO</v>
      </c>
      <c r="L39" s="118" t="str">
        <f>IF(FN_MC!AM40="","*",FN_MC!AM40)</f>
        <v>TSJ-TMO</v>
      </c>
      <c r="M39" s="118">
        <f>IF(FN_MC!AP40="","*",FN_MC!AP40)</f>
        <v>135.19999999999999</v>
      </c>
      <c r="N39" s="118" t="str">
        <f>IF(FN_MC!AM40="","*",FN_MC!AM40)</f>
        <v>TSJ-TMO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 hidden="1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 hidden="1">
      <c r="A41" s="85">
        <f>IF(FN_MC!B42="","*",FN_MC!B42)</f>
        <v>46084</v>
      </c>
      <c r="B41" s="86" t="str">
        <f>IF(FN_MC!X42="","*",FN_MC!X42)</f>
        <v>Oportunidade</v>
      </c>
      <c r="C41" s="87" t="str">
        <f>IF(FN_MC!S42="","*",FN_MC!S42)</f>
        <v>FERRONORTE</v>
      </c>
      <c r="D41" s="87" t="str">
        <f>IF(FN_MC!T42="","*",FN_MC!T42)</f>
        <v>TMI-TCS</v>
      </c>
      <c r="E41" s="87" t="str">
        <f>IF(FN_MC!D42="","*",FN_MC!D42)</f>
        <v>A60</v>
      </c>
      <c r="F41" s="87" t="str">
        <f>IF(FN_MC!H42="","*",FN_MC!H42)</f>
        <v>TMI</v>
      </c>
      <c r="G41" s="87" t="str">
        <f>IF(FN_MC!M42="","*",FN_MC!M42)</f>
        <v>TMI-TIN</v>
      </c>
      <c r="H41" s="125">
        <f>IF(FN_MC!K42="","*",FN_MC!K42)</f>
        <v>1</v>
      </c>
      <c r="I41" s="110">
        <f>IF(FN_MC!O42="","*",FN_MC!O42)</f>
        <v>0.33333333333333331</v>
      </c>
      <c r="J41" s="110">
        <f>IF(FN_MC!P42="","*",FN_MC!P42)</f>
        <v>4.1666666666666664E-2</v>
      </c>
      <c r="K41" s="118" t="str">
        <f>IF(FN_MC!AK42="","*",FN_MC!AK42)</f>
        <v>TMI</v>
      </c>
      <c r="L41" s="118" t="str">
        <f>IF(FN_MC!AM42="","*",FN_MC!AM42)</f>
        <v>TMI-TIN</v>
      </c>
      <c r="M41" s="118">
        <f>IF(FN_MC!AP42="","*",FN_MC!AP42)</f>
        <v>1</v>
      </c>
      <c r="N41" s="118" t="str">
        <f>IF(FN_MC!AM42="","*",FN_MC!AM42)</f>
        <v>TMI-TIN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 hidden="1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 hidden="1">
      <c r="A43" s="85">
        <f>IF(FN_MC!B44="","*",FN_MC!B44)</f>
        <v>46084</v>
      </c>
      <c r="B43" s="86" t="str">
        <f>IF(FN_MC!X44="","*",FN_MC!X44)</f>
        <v>Extra</v>
      </c>
      <c r="C43" s="87" t="str">
        <f>IF(FN_MC!S44="","*",FN_MC!S44)</f>
        <v>MALHA CENTRAL</v>
      </c>
      <c r="D43" s="87" t="str">
        <f>IF(FN_MC!T44="","*",FN_MC!T44)</f>
        <v>RAMAL</v>
      </c>
      <c r="E43" s="87" t="str">
        <f>IF(FN_MC!D44="","*",FN_MC!D44)</f>
        <v>E18</v>
      </c>
      <c r="F43" s="87" t="str">
        <f>IF(FN_MC!H44="","*",FN_MC!H44)</f>
        <v>ZIQZQY</v>
      </c>
      <c r="G43" s="87" t="str">
        <f>IF(FN_MC!M44="","*",FN_MC!M44)</f>
        <v>ZIQ-ZQY</v>
      </c>
      <c r="H43" s="125">
        <f>IF(FN_MC!K44="","*",FN_MC!K44)</f>
        <v>176.137</v>
      </c>
      <c r="I43" s="110">
        <f>IF(FN_MC!O44="","*",FN_MC!O44)</f>
        <v>0.35416666666666669</v>
      </c>
      <c r="J43" s="110">
        <f>IF(FN_MC!P44="","*",FN_MC!P44)</f>
        <v>0.125</v>
      </c>
      <c r="K43" s="118" t="str">
        <f>IF(FN_MC!AK44="","*",FN_MC!AK44)</f>
        <v>ZIQZQY</v>
      </c>
      <c r="L43" s="118" t="str">
        <f>IF(FN_MC!AM44="","*",FN_MC!AM44)</f>
        <v>ZIQ-ZQY</v>
      </c>
      <c r="M43" s="118">
        <f>IF(FN_MC!AP44="","*",FN_MC!AP44)</f>
        <v>176.137</v>
      </c>
      <c r="N43" s="118" t="str">
        <f>IF(FN_MC!AM44="","*",FN_MC!AM44)</f>
        <v>ZIQ-ZQY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 hidden="1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 hidden="1">
      <c r="A45" s="85">
        <f>IF(FN_MC!B46="","*",FN_MC!B46)</f>
        <v>46084</v>
      </c>
      <c r="B45" s="86" t="str">
        <f>IF(FN_MC!X46="","*",FN_MC!X46)</f>
        <v>Oportunidade</v>
      </c>
      <c r="C45" s="87" t="str">
        <f>IF(FN_MC!S46="","*",FN_MC!S46)</f>
        <v>MALHA CENTRAL</v>
      </c>
      <c r="D45" s="87" t="str">
        <f>IF(FN_MC!T46="","*",FN_MC!T46)</f>
        <v>RAMAL</v>
      </c>
      <c r="E45" s="87" t="str">
        <f>IF(FN_MC!D46="","*",FN_MC!D46)</f>
        <v>A74</v>
      </c>
      <c r="F45" s="87" t="str">
        <f>IF(FN_MC!H46="","*",FN_MC!H46)</f>
        <v>ZIQ</v>
      </c>
      <c r="G45" s="87" t="str">
        <f>IF(FN_MC!M46="","*",FN_MC!M46)</f>
        <v>ZIQ-ZQY</v>
      </c>
      <c r="H45" s="125">
        <f>IF(FN_MC!K46="","*",FN_MC!K46)</f>
        <v>175</v>
      </c>
      <c r="I45" s="110">
        <f>IF(FN_MC!O46="","*",FN_MC!O46)</f>
        <v>0.35416666666666669</v>
      </c>
      <c r="J45" s="110">
        <f>IF(FN_MC!P46="","*",FN_MC!P46)</f>
        <v>4.1666666666666664E-2</v>
      </c>
      <c r="K45" s="118" t="str">
        <f>IF(FN_MC!AK46="","*",FN_MC!AK46)</f>
        <v>ZIQ</v>
      </c>
      <c r="L45" s="118" t="str">
        <f>IF(FN_MC!AM46="","*",FN_MC!AM46)</f>
        <v>ZIQ-ZQY</v>
      </c>
      <c r="M45" s="118">
        <f>IF(FN_MC!AP46="","*",FN_MC!AP46)</f>
        <v>175</v>
      </c>
      <c r="N45" s="118" t="str">
        <f>IF(FN_MC!AM46="","*",FN_MC!AM46)</f>
        <v>ZIQ-ZQY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 hidden="1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 hidden="1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 hidden="1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 hidden="1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 hidden="1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 hidden="1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 hidden="1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 hidden="1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 hidden="1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 hidden="1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 hidden="1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 hidden="1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 hidden="1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 hidden="1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 hidden="1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 hidden="1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 hidden="1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 hidden="1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 hidden="1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 hidden="1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 hidden="1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 hidden="1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 hidden="1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 hidden="1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 hidden="1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 hidden="1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 hidden="1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 hidden="1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 hidden="1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 hidden="1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 hidden="1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 hidden="1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 hidden="1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 hidden="1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 hidden="1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 hidden="1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 hidden="1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 hidden="1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 hidden="1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 hidden="1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 hidden="1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 hidden="1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 hidden="1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 hidden="1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 hidden="1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 hidden="1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2026-03-02T18:26:28Z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