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34" documentId="8_{B6337239-1A00-434D-AAD0-422EA1FEB5AE}" xr6:coauthVersionLast="47" xr6:coauthVersionMax="47" xr10:uidLastSave="{DB488DF6-01A6-4926-9A41-38B044CF3E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1" i="1" l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F293" i="13"/>
  <c r="R295" i="1"/>
  <c r="S295" i="1" a="1"/>
  <c r="S295" i="1" s="1"/>
  <c r="D396" i="12" s="1"/>
  <c r="T295" i="1" a="1"/>
  <c r="T295" i="1" s="1"/>
  <c r="E396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5" i="1" l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<sst xmlns="http://schemas.openxmlformats.org/spreadsheetml/2006/main" count="6460" uniqueCount="1695">
  <si>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</si>
  <si>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</si>
  <si>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</si>
  <si>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</si>
  <si>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</si>
  <si>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</si>
  <si>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</si>
  <si>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</si>
  <si>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</si>
  <si>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</si>
  <si>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</si>
  <si>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</si>
  <si>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</si>
  <si>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</si>
  <si>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</si>
  <si>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</si>
  <si>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</si>
  <si>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</si>
  <si>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</si>
  <si>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</si>
  <si>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</si>
  <si>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</si>
  <si>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</si>
  <si>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</si>
  <si>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</si>
  <si>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</si>
  <si>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</si>
  <si>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</si>
  <si>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</si>
  <si>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</si>
  <si>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</si>
  <si>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</si>
  <si>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</si>
  <si>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</si>
  <si>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</si>
  <si>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</si>
  <si>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</si>
  <si>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</si>
  <si>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</si>
  <si>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</si>
  <si>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</si>
  <si>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</si>
  <si>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</si>
  <si>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</si>
  <si>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</si>
  <si>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</si>
  <si>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</si>
  <si>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</si>
  <si>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</si>
  <si>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</si>
  <si>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</si>
  <si>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</si>
  <si>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</si>
  <si>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</si>
  <si>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</si>
  <si>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</si>
  <si>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</si>
  <si>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</si>
  <si>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</si>
  <si>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</si>
  <si>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</si>
  <si>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</si>
  <si>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</si>
  <si>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</si>
  <si>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</si>
  <si>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</si>
  <si>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</si>
  <si>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</si>
  <si>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</si>
  <si>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</si>
  <si>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</si>
  <si>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</si>
  <si>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</si>
  <si>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</si>
  <si>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</si>
  <si>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</si>
  <si>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</si>
  <si>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</si>
  <si>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</si>
  <si>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</si>
  <si>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</si>
  <si>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</si>
  <si>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</si>
  <si>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</si>
  <si>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</si>
  <si>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</si>
  <si>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</si>
  <si>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</si>
  <si>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</si>
  <si>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</si>
  <si>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</si>
  <si>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</si>
  <si>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</si>
  <si>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</si>
  <si>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</si>
  <si>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</si>
  <si>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</si>
  <si>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</si>
  <si>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</si>
  <si>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</si>
  <si>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</si>
  <si>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</si>
  <si>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</si>
  <si>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</si>
  <si>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</si>
  <si>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</si>
  <si>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</si>
  <si>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</si>
  <si>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</si>
  <si>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</si>
  <si>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</si>
  <si>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</si>
  <si>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</si>
  <si>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</si>
  <si>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</si>
  <si>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</si>
  <si>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</si>
  <si>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</si>
  <si>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</si>
  <si>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</si>
  <si>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</si>
  <si>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</si>
  <si>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</si>
  <si>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</si>
  <si>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</si>
  <si>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</si>
  <si>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</si>
  <si>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</si>
  <si>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</si>
  <si>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</si>
  <si>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</si>
  <si>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</si>
  <si>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</si>
  <si>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</si>
  <si>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</si>
  <si>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</si>
  <si>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</si>
  <si>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</si>
  <si>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</si>
  <si>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</si>
  <si>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</si>
  <si>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</si>
  <si>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</si>
  <si>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</si>
  <si>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</si>
  <si>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</si>
  <si>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</si>
  <si>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</si>
  <si>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</si>
  <si>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</si>
  <si>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</si>
  <si>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</si>
  <si>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</si>
  <si>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</si>
  <si>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</si>
  <si>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</si>
  <si>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</si>
  <si>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</si>
  <si>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</si>
  <si>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</si>
  <si>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</si>
  <si>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</si>
  <si>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</si>
  <si>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</si>
  <si>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</si>
  <si>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</si>
  <si>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</si>
  <si>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</si>
  <si>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</si>
  <si>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</si>
  <si>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</si>
  <si>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</si>
  <si>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</si>
  <si>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</si>
  <si>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</si>
  <si>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</si>
  <si>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</si>
  <si>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</si>
  <si>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</si>
  <si>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</si>
  <si>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</si>
  <si>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</si>
  <si>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</si>
  <si>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</si>
  <si>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</si>
  <si>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</si>
  <si>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</si>
  <si>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</si>
  <si>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</si>
  <si>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</si>
  <si>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</si>
  <si>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</si>
  <si>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</si>
  <si>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</si>
  <si>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</si>
  <si>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</si>
  <si>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</si>
  <si>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</si>
  <si>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</si>
  <si>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</si>
  <si>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</si>
  <si>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</si>
  <si>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</si>
  <si>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</si>
  <si>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</si>
  <si>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</si>
  <si>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</si>
  <si>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</si>
  <si>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</si>
  <si>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</si>
  <si>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</si>
  <si>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</si>
  <si>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</si>
  <si>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</si>
  <si>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</si>
  <si>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</si>
  <si>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</si>
  <si>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</si>
  <si>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</si>
  <si>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</si>
  <si>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</si>
  <si>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</si>
  <si>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</si>
  <si>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</si>
  <si>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</si>
  <si>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</si>
  <si>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</si>
  <si>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</si>
  <si>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</si>
  <si>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</si>
  <si>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</si>
  <si>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</si>
  <si>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</si>
  <si>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</si>
  <si>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</si>
  <si>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</si>
  <si>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</si>
  <si>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</si>
  <si>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</si>
  <si>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</si>
  <si>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</si>
  <si>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</si>
  <si>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</si>
  <si>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</si>
  <si>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</si>
  <si>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</si>
  <si>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</si>
  <si>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</si>
  <si>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</si>
  <si>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</si>
  <si>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</si>
  <si>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</si>
  <si>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</si>
  <si>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</si>
  <si>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</si>
  <si>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</si>
  <si>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</si>
  <si>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</si>
  <si>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</si>
  <si>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</si>
  <si>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</si>
  <si>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</si>
  <si>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</si>
  <si>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</si>
  <si>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</si>
  <si>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</si>
  <si>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</si>
  <si>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</si>
  <si>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</si>
  <si>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</si>
  <si>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</si>
  <si>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</si>
  <si>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</si>
  <si>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</si>
  <si>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</si>
  <si>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</si>
  <si>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</si>
  <si>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</si>
  <si>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</si>
  <si>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</si>
  <si>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</si>
  <si>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</si>
  <si>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</si>
  <si>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</si>
  <si>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</si>
  <si>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</si>
  <si>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</si>
  <si>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</si>
  <si>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</si>
  <si>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</si>
  <si>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</si>
  <si>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</si>
  <si>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</si>
  <si>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</si>
  <si>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</si>
  <si>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</si>
  <si>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</si>
  <si>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</si>
  <si>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</si>
  <si>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</si>
  <si>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</si>
  <si>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</si>
  <si>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</si>
  <si>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</si>
  <si>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</si>
  <si>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</si>
  <si>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</si>
  <si>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</si>
  <si>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</si>
  <si>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</si>
  <si>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</si>
  <si>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</si>
  <si>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</si>
  <si>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</si>
  <si>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</si>
  <si>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</si>
  <si>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</si>
  <si>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</si>
  <si>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</si>
  <si>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</si>
  <si>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</si>
  <si>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</si>
  <si>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</si>
  <si>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</si>
  <si>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</si>
  <si>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</si>
  <si>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</si>
  <si>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</si>
  <si>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</si>
  <si>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</si>
  <si>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</si>
  <si>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</si>
  <si>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</si>
  <si>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</si>
  <si>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</si>
  <si>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</si>
  <si>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</si>
  <si>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</si>
  <si>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</si>
  <si>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</si>
  <si>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</si>
  <si>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</si>
  <si>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</si>
  <si>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</si>
  <si>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</si>
  <si>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</si>
  <si>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</si>
  <si>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</si>
  <si>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</si>
  <si>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</si>
  <si>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</si>
  <si>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</si>
  <si>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</si>
  <si>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</si>
  <si>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</si>
  <si>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</si>
  <si>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</si>
  <si>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</si>
  <si>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</si>
  <si>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</si>
  <si>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</si>
  <si>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</si>
  <si>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</si>
  <si>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</si>
  <si>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</si>
  <si>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</si>
  <si>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</si>
  <si>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</si>
  <si>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</si>
  <si>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</si>
  <si>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</si>
  <si>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</si>
  <si>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</si>
  <si>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</si>
  <si>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</si>
  <si>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</si>
  <si>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</si>
  <si>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</si>
  <si>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</si>
  <si>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</si>
  <si>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</si>
  <si>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</si>
  <si>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</si>
  <si>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</si>
  <si>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</si>
  <si>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</si>
  <si>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</si>
  <si>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</si>
  <si>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</si>
  <si>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</si>
  <si>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</si>
  <si>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</si>
  <si>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</si>
  <si>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</si>
  <si>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</si>
  <si>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</si>
  <si>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</si>
  <si>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</si>
  <si>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</si>
  <si>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</si>
  <si>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</si>
  <si>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</si>
  <si>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</si>
  <si>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</si>
  <si>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</si>
  <si>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</si>
  <si>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</si>
  <si>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</si>
  <si>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</si>
  <si>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</si>
  <si>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</si>
  <si>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</si>
  <si>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</si>
  <si>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</si>
  <si>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</si>
  <si>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</si>
  <si>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</si>
  <si>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</si>
  <si>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</si>
  <si>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</si>
  <si>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</si>
  <si>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</si>
  <si>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</si>
  <si>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</si>
  <si>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</si>
  <si>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</si>
  <si>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</si>
  <si>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</si>
  <si>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</si>
  <si>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</si>
  <si>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</si>
  <si>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</si>
  <si>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</si>
  <si>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</si>
  <si>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</si>
  <si>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</si>
  <si>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</si>
  <si>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</si>
  <si>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</si>
  <si>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</si>
  <si>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</si>
  <si>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</si>
  <si>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</si>
  <si>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</si>
  <si>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</si>
  <si>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</si>
  <si>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</si>
  <si>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</si>
  <si>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</si>
  <si>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</si>
  <si>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</si>
  <si>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</si>
  <si>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</si>
  <si>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</si>
  <si>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</si>
  <si>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</si>
  <si>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</si>
  <si>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</si>
  <si>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</si>
  <si>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</si>
  <si>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</si>
  <si>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</si>
  <si>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</si>
  <si>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</si>
  <si>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</si>
  <si>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</si>
  <si>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</si>
  <si>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</si>
  <si>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</si>
  <si>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</si>
  <si>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</si>
  <si>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</si>
  <si>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</si>
  <si>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</si>
  <si>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</si>
  <si>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</si>
  <si>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</si>
  <si>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</si>
  <si>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</si>
  <si>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</si>
  <si>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</si>
  <si>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</si>
  <si>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</si>
  <si>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</si>
  <si>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</si>
  <si>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</si>
  <si>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</si>
  <si>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</si>
  <si>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</si>
  <si>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</si>
  <si>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</si>
  <si>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</si>
  <si>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</si>
  <si>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</si>
  <si>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</si>
  <si>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</si>
  <si>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</si>
  <si>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</si>
  <si>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</si>
  <si>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</si>
  <si>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</si>
  <si>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</si>
  <si>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</si>
  <si>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</si>
  <si>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</si>
  <si>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</si>
  <si>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</si>
  <si>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</si>
  <si>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</si>
  <si>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</si>
  <si>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</si>
  <si>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</si>
  <si>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</si>
  <si>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</si>
  <si>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</si>
  <si>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</si>
  <si>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</si>
  <si>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</si>
  <si>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</si>
  <si>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</si>
  <si>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</si>
  <si>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</si>
  <si>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</si>
  <si>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</si>
  <si>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</si>
  <si>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</si>
  <si>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</si>
  <si>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</si>
  <si>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</si>
  <si>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</si>
  <si>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</si>
  <si>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</si>
  <si>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</si>
  <si>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</si>
  <si>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</si>
  <si>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</si>
  <si>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</si>
  <si>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</si>
  <si>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</si>
  <si>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</si>
  <si>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</si>
  <si>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</si>
  <si>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</si>
  <si>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</si>
  <si>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</si>
  <si>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</si>
  <si>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</si>
  <si>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</si>
  <si>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</si>
  <si>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</si>
  <si>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</si>
  <si>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</si>
  <si>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</si>
  <si>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</si>
  <si>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</si>
  <si>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</si>
  <si>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</si>
  <si>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</si>
  <si>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</si>
  <si>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</si>
  <si>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</si>
  <si>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</si>
  <si>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</si>
  <si>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</si>
  <si>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</si>
  <si>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</si>
  <si>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</si>
  <si>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</si>
  <si>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</si>
  <si>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</si>
  <si>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</si>
  <si>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</si>
  <si>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</si>
  <si>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</si>
  <si>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</si>
  <si>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</si>
  <si>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</si>
  <si>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</si>
  <si>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</si>
  <si>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</si>
  <si>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</si>
  <si>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</si>
  <si>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</si>
  <si>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</si>
  <si>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</si>
  <si>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</si>
  <si>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</si>
  <si>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</si>
  <si>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</si>
  <si>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</si>
  <si>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</si>
  <si>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</si>
  <si>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</si>
  <si>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</si>
  <si>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</si>
  <si>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</si>
  <si>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</si>
  <si>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</si>
  <si>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</si>
  <si>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</si>
  <si>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</si>
  <si>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</si>
  <si>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</si>
  <si>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</si>
  <si>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</si>
  <si>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</si>
  <si>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</si>
  <si>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</si>
  <si>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</si>
  <si>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</si>
  <si>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</si>
  <si>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</si>
  <si>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</si>
  <si>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</si>
  <si>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</si>
  <si>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</si>
  <si>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</si>
  <si>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</si>
  <si>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</si>
  <si>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</si>
  <si>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</si>
  <si>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</si>
  <si>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</si>
  <si>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</si>
  <si>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</si>
  <si>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</si>
  <si>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</si>
  <si>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</si>
  <si>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</si>
  <si>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</si>
  <si>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</si>
  <si>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</si>
  <si>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</si>
  <si>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</si>
  <si>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</si>
  <si>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</si>
  <si>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</si>
  <si>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</si>
  <si>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</si>
  <si>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</si>
  <si>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</si>
  <si>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</si>
  <si>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</si>
  <si>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</si>
  <si>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</si>
  <si>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</si>
  <si>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</si>
  <si>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</si>
  <si>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</si>
  <si>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</si>
  <si>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</si>
  <si>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</si>
  <si>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</si>
  <si>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</si>
  <si>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</si>
  <si>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</si>
  <si>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</si>
  <si>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</si>
  <si>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</si>
  <si>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</si>
  <si>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</si>
  <si>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</si>
  <si>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</si>
  <si>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</si>
  <si>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</si>
  <si>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</si>
  <si>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</si>
  <si>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</si>
  <si>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</si>
  <si>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</si>
  <si>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</si>
  <si>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</si>
  <si>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</si>
  <si>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</si>
  <si>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</si>
  <si>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</si>
  <si>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</si>
  <si>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</si>
  <si>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</si>
  <si>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</si>
  <si>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</si>
  <si>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</si>
  <si>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</si>
  <si>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</si>
  <si>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</si>
  <si>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</si>
  <si>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</si>
  <si>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</si>
  <si>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</si>
  <si>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</si>
  <si>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</si>
  <si>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</si>
  <si>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</si>
  <si>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</si>
  <si>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</si>
  <si>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</si>
  <si>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</si>
  <si>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</si>
  <si>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</si>
  <si>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</si>
  <si>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</si>
  <si>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</si>
  <si>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</si>
  <si>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</si>
  <si>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</si>
  <si>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</si>
  <si>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</si>
  <si>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</si>
  <si>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</si>
  <si>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</si>
  <si>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</si>
  <si>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</si>
  <si>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</si>
  <si>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</si>
  <si>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</si>
  <si>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</si>
  <si>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</si>
  <si>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</si>
  <si>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</si>
  <si>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</si>
  <si>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</si>
  <si>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</si>
  <si>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</si>
  <si>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</si>
  <si>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</si>
  <si>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</si>
  <si>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</si>
  <si>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</si>
  <si>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</si>
  <si>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</si>
  <si>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</si>
  <si>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</si>
  <si>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</si>
  <si>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</si>
  <si>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</si>
  <si>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</si>
  <si>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</si>
  <si>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</si>
  <si>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</si>
  <si>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</si>
  <si>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</si>
  <si>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</si>
  <si>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</si>
  <si>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</si>
  <si>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</si>
  <si>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</si>
  <si>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</si>
  <si>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</si>
  <si>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</si>
  <si>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</si>
  <si>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</si>
  <si>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</si>
  <si>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</si>
  <si>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</si>
  <si>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</si>
  <si>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</si>
  <si>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</si>
  <si>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</si>
  <si>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</si>
  <si>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</si>
  <si>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</si>
  <si>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</si>
  <si>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</si>
  <si>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</si>
  <si>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</si>
  <si>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</si>
  <si>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</si>
  <si>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</si>
  <si>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</si>
  <si>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</si>
  <si>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</si>
  <si>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</si>
  <si>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</si>
  <si>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</si>
  <si>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</si>
  <si>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</si>
  <si>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</si>
  <si>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</si>
  <si>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</si>
  <si>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</si>
  <si>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</si>
  <si>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</si>
  <si>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</si>
  <si>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</si>
  <si>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</si>
  <si>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</si>
  <si>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</si>
  <si>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</si>
  <si>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</si>
  <si>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</si>
  <si>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</si>
  <si>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</si>
  <si>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</si>
  <si>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</si>
  <si>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</si>
  <si>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</si>
  <si>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</si>
  <si>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</si>
  <si>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</si>
  <si>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</si>
  <si>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</si>
  <si>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</si>
  <si>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</si>
  <si>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</si>
  <si>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</si>
  <si>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</si>
  <si>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</si>
  <si>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</si>
  <si>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</si>
  <si>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</si>
  <si>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</si>
  <si>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</si>
  <si>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</si>
  <si>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</si>
  <si>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</si>
  <si>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</si>
  <si>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</si>
  <si>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</si>
  <si>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</si>
  <si>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</si>
  <si>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</si>
  <si>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</si>
  <si>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</si>
  <si>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</si>
  <si>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</si>
  <si>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</si>
  <si>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</si>
  <si>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</si>
  <si>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</si>
  <si>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</si>
  <si>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</si>
  <si>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</si>
  <si>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</si>
  <si>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</si>
  <si>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</si>
  <si>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</si>
  <si>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</si>
  <si>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</si>
  <si>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</si>
  <si>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</si>
  <si>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</si>
  <si>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</si>
  <si>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</si>
  <si>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</si>
  <si>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</si>
  <si>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</si>
  <si>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</si>
  <si>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</si>
  <si>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</si>
  <si>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</si>
  <si>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</si>
  <si>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</si>
  <si>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</si>
  <si>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</si>
  <si>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</si>
  <si>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</si>
  <si>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</si>
  <si>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</si>
  <si>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</si>
  <si>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</si>
  <si>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</si>
  <si>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</si>
  <si>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</si>
  <si>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</si>
  <si>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</si>
  <si>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</si>
  <si>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</si>
  <si>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</si>
  <si>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</si>
  <si>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</si>
  <si>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</si>
  <si>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</si>
  <si>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</si>
  <si>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</si>
  <si>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</si>
  <si>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</si>
  <si>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</si>
  <si>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</si>
  <si>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</si>
  <si>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</si>
  <si>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</si>
  <si>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</si>
  <si>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</si>
  <si>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</si>
  <si>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</si>
  <si>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</si>
  <si>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</si>
  <si>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</si>
  <si>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</si>
  <si>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</si>
  <si>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</si>
  <si>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</si>
  <si>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</si>
  <si>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</si>
  <si>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</si>
  <si>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</si>
  <si>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</si>
  <si>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</si>
  <si>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</si>
  <si>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</si>
  <si>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</si>
  <si>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</si>
  <si>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</si>
  <si>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</si>
  <si>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</si>
  <si>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</si>
  <si>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</si>
  <si>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</si>
  <si>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</si>
  <si>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</si>
  <si>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</si>
  <si>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</si>
  <si>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</si>
  <si>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</si>
  <si>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</si>
  <si>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</si>
  <si>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</si>
  <si>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</si>
  <si>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</si>
  <si>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</si>
  <si>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</si>
  <si>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</si>
  <si>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</si>
  <si>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</si>
  <si>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</si>
  <si>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</si>
  <si>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</si>
  <si>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</si>
  <si>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</si>
  <si>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</si>
  <si>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</si>
  <si>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</si>
  <si>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</si>
  <si>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</si>
  <si>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</si>
  <si>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</si>
  <si>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</si>
  <si>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</si>
  <si>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</si>
  <si>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</si>
  <si>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</si>
  <si>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</si>
  <si>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</si>
  <si>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</si>
  <si>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</si>
  <si>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</si>
  <si>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</si>
  <si>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</si>
  <si>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</si>
  <si>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</si>
  <si>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</si>
  <si>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</si>
  <si>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</si>
  <si>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</si>
  <si>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</si>
  <si>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</si>
  <si>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</si>
  <si>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</si>
  <si>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</si>
  <si>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</si>
  <si>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</si>
  <si>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</si>
  <si>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</si>
  <si>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</si>
  <si>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</si>
  <si>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</si>
  <si>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</si>
  <si>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</si>
  <si>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</si>
  <si>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</si>
  <si>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</si>
  <si>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</si>
  <si>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</si>
  <si>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</si>
  <si>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</si>
  <si>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</si>
  <si>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</si>
  <si>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</si>
  <si>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</si>
  <si>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</si>
  <si>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</si>
  <si>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</si>
  <si>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</si>
  <si>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</si>
  <si>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</si>
  <si>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</si>
  <si>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</si>
  <si>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</si>
  <si>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</si>
  <si>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</si>
  <si>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</si>
  <si>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</si>
  <si>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</si>
  <si>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</si>
  <si>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</si>
  <si>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</si>
  <si>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</si>
  <si>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</si>
  <si>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</si>
  <si>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</si>
  <si>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</si>
  <si>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</si>
  <si>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</si>
  <si>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</si>
  <si>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</si>
  <si>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</si>
  <si>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</si>
  <si>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</si>
  <si>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</si>
  <si>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</si>
  <si>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</si>
  <si>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</si>
  <si>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</si>
  <si>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</si>
  <si>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</si>
  <si>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</si>
  <si>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</si>
  <si>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</si>
  <si>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</si>
  <si>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</si>
  <si>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</si>
  <si>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</si>
  <si>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</si>
  <si>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</si>
  <si>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</si>
  <si>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</si>
  <si>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</si>
  <si>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</si>
  <si>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</si>
  <si>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</si>
  <si>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</si>
  <si>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</si>
  <si>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</si>
  <si>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</si>
  <si>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</si>
  <si>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</si>
  <si>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</si>
  <si>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</si>
  <si>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</si>
  <si>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</si>
  <si>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</si>
  <si>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</si>
  <si>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</si>
  <si>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</si>
  <si>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</si>
  <si>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</si>
  <si>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</si>
  <si>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</si>
  <si>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</si>
  <si>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</si>
  <si>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</si>
  <si>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</si>
  <si>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</si>
  <si>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</si>
  <si>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</si>
  <si>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</si>
  <si>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</si>
  <si>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</si>
  <si>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</si>
  <si>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</si>
  <si>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</si>
  <si>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</si>
  <si>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</si>
  <si>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</si>
  <si>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</si>
  <si>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</si>
  <si>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</si>
  <si>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</si>
  <si>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</si>
  <si>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</si>
  <si>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</si>
  <si>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</si>
  <si>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</si>
  <si>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</si>
  <si>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</si>
  <si>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</si>
  <si>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</si>
  <si>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</si>
  <si>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</si>
  <si>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</si>
  <si>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</si>
  <si>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</si>
  <si>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</si>
  <si>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</si>
  <si>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</si>
  <si>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</si>
  <si>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</si>
  <si>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</si>
  <si>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</si>
  <si>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</si>
  <si>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</si>
  <si>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</si>
  <si>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</si>
  <si>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</si>
  <si>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</si>
  <si>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</si>
  <si>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</si>
  <si>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</si>
  <si>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</si>
  <si>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</si>
  <si>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</si>
  <si>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</si>
  <si>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</si>
  <si>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</si>
  <si>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</si>
  <si>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</si>
  <si>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</si>
  <si>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</si>
  <si>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</si>
  <si>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</si>
  <si>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</si>
  <si>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</si>
  <si>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</si>
  <si>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</si>
  <si>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</si>
  <si>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</si>
  <si>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</si>
  <si>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</si>
  <si>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</si>
  <si>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</si>
  <si>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</si>
  <si>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</si>
  <si>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</si>
  <si>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</si>
  <si>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</si>
  <si>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</si>
  <si>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</si>
  <si>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</si>
  <si>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</si>
  <si>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</si>
  <si>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</si>
  <si>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</si>
  <si>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</si>
  <si>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</si>
  <si>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</si>
  <si>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</si>
  <si>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</si>
  <si>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</si>
  <si>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</si>
  <si>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</si>
  <si>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</si>
  <si>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</si>
  <si>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</si>
  <si>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</si>
  <si>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</si>
  <si>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</si>
  <si>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</si>
  <si>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</si>
  <si>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</si>
  <si>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</si>
  <si>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</si>
  <si>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</si>
  <si>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</si>
  <si>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</si>
  <si>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</si>
  <si>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</si>
  <si>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</si>
  <si>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</si>
  <si>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</si>
  <si>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</si>
  <si>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</si>
  <si>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</si>
  <si>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</si>
  <si>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</si>
  <si>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</si>
  <si>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</si>
  <si>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</si>
  <si>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</si>
  <si>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</si>
  <si>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</si>
  <si>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</si>
  <si>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</si>
  <si>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</si>
  <si>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</si>
  <si>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</si>
  <si>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</si>
  <si>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</si>
  <si>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</si>
  <si>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</si>
  <si>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</si>
  <si>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</si>
  <si>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</si>
  <si>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</si>
  <si>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</si>
  <si>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</si>
  <si>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</si>
  <si>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</si>
  <si>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</si>
  <si>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</si>
  <si>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</si>
  <si>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</si>
  <si>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</si>
  <si>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</si>
  <si>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</si>
  <si>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</si>
  <si>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</si>
  <si>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</si>
  <si>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</si>
  <si>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</si>
  <si>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</si>
  <si>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</si>
  <si>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</si>
  <si>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</si>
  <si>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</si>
  <si>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</si>
  <si>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</si>
  <si>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</si>
  <si>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</si>
  <si>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</si>
  <si>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</si>
  <si>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</si>
  <si>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</si>
  <si>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</si>
  <si>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</si>
  <si>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</si>
  <si>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</si>
  <si>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</si>
  <si>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</si>
  <si>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</si>
  <si>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</si>
  <si>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</si>
  <si>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</si>
  <si>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</si>
  <si>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</si>
  <si>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</si>
  <si>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</si>
  <si>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</si>
  <si>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</si>
  <si>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</si>
  <si>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</si>
  <si>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</si>
  <si>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</si>
  <si>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</si>
  <si>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</si>
  <si>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</si>
  <si>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</si>
  <si>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</si>
  <si>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</si>
  <si>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</si>
  <si>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</si>
  <si>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</si>
  <si>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</si>
  <si>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</si>
  <si>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</si>
  <si>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</si>
  <si>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</si>
  <si>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</si>
  <si>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</si>
  <si>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</si>
  <si>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</si>
  <si>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</si>
  <si>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</si>
  <si>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</si>
  <si>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</si>
  <si>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</si>
  <si>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</si>
  <si>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</si>
  <si>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</si>
  <si>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</si>
  <si>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</si>
  <si>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</si>
  <si>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</si>
  <si>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</si>
  <si>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</si>
  <si>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</si>
  <si>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</si>
  <si>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</si>
  <si>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</si>
  <si>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</si>
  <si>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</si>
  <si>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</si>
  <si>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</si>
  <si>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</si>
  <si>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</si>
  <si>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</si>
  <si>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</si>
  <si>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</si>
  <si>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</si>
  <si>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</si>
  <si>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</si>
  <si>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</si>
  <si>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</si>
  <si>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</si>
  <si>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</si>
  <si>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</si>
  <si>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</si>
  <si>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</si>
  <si>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</si>
  <si>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</si>
  <si>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</si>
  <si>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</si>
  <si>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</si>
  <si>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</si>
  <si>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</si>
  <si>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</si>
  <si>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</si>
  <si>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</si>
  <si>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</si>
  <si>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</si>
  <si>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</si>
  <si>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</si>
  <si>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</si>
  <si>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</si>
  <si>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</si>
  <si>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</si>
  <si>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</si>
  <si>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</si>
  <si>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</si>
  <si>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</si>
  <si>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</si>
  <si>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</si>
  <si>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</si>
  <si>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</si>
  <si>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</si>
  <si>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</si>
  <si>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</si>
  <si>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</si>
  <si>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</si>
  <si>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</si>
  <si>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</si>
  <si>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</si>
  <si>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</si>
  <si>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</si>
  <si>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</si>
  <si>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</si>
  <si>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</si>
  <si>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</si>
  <si>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</si>
  <si>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</si>
  <si>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</si>
  <si>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</si>
  <si>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</si>
  <si>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</si>
  <si>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</si>
  <si>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</si>
  <si>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</si>
  <si>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</si>
  <si>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</si>
  <si>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</si>
  <si>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</si>
  <si>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</si>
  <si>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</si>
  <si>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</si>
  <si>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</si>
  <si>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</si>
  <si>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</si>
  <si>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</si>
  <si>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</si>
  <si>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</si>
  <si>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</si>
  <si>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</si>
  <si>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</si>
  <si>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</si>
  <si>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</si>
  <si>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</si>
  <si>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</si>
  <si>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</si>
  <si>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</si>
  <si>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</si>
  <si>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</si>
  <si>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</si>
  <si>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</si>
  <si>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</si>
  <si>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</si>
  <si>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</si>
  <si>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</si>
  <si>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</si>
  <si>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</si>
  <si>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</si>
  <si>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</si>
  <si>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</si>
  <si>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</si>
  <si>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</si>
  <si>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</si>
  <si>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</si>
  <si>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</si>
  <si>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</si>
  <si>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</si>
  <si>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</si>
  <si>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</si>
  <si>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</si>
  <si>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</si>
  <si>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</si>
  <si>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</si>
  <si>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</si>
  <si>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</si>
  <si>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</si>
  <si>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</si>
  <si>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</si>
  <si>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</si>
  <si>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</si>
  <si>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</si>
  <si>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</si>
  <si>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</si>
  <si>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</si>
  <si>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</si>
  <si>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</si>
  <si>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</si>
  <si>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</si>
  <si>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</si>
  <si>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</si>
  <si>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</si>
  <si>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</si>
  <si>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</si>
  <si>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</si>
  <si>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</si>
  <si>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</si>
  <si>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</si>
  <si>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</si>
  <si>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</si>
  <si>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</si>
  <si>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</si>
  <si>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</si>
  <si>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</si>
  <si>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</si>
  <si>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</si>
  <si>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</si>
  <si>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</si>
  <si>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</si>
  <si>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</si>
  <si>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</si>
  <si>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</si>
  <si>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</si>
  <si>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</si>
  <si>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</si>
  <si>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</si>
  <si>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</si>
  <si>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</si>
  <si>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</si>
  <si>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</si>
  <si>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</si>
  <si>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</si>
  <si>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</si>
  <si>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</si>
  <si>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</si>
  <si>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</si>
  <si>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</si>
  <si>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</si>
  <si>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</si>
  <si>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</si>
  <si>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</si>
  <si>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</si>
  <si>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</si>
  <si>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</si>
  <si>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</si>
  <si>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</si>
  <si>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</si>
  <si>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</si>
  <si>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</si>
  <si>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</si>
  <si>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</si>
  <si>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</si>
  <si>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</si>
  <si>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</si>
  <si>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</si>
  <si>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</si>
  <si>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</si>
  <si>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</si>
  <si>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</si>
  <si>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</si>
  <si>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</si>
  <si>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</si>
  <si>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</si>
  <si>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</si>
  <si>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</si>
  <si>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</si>
  <si>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</si>
  <si>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</si>
  <si>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</si>
  <si>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</si>
  <si>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</si>
  <si>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</si>
  <si>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</si>
  <si>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</si>
  <si>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</si>
  <si>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</si>
  <si>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</si>
  <si>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</si>
  <si>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</si>
  <si>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</si>
  <si>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</si>
  <si>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</si>
  <si>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</si>
  <si>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</si>
  <si>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</si>
  <si>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</si>
  <si>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</si>
  <si>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</si>
  <si>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</si>
  <si>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</si>
  <si>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</si>
  <si>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</si>
  <si>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</si>
  <si>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</si>
  <si>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</si>
  <si>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</si>
  <si>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</si>
  <si>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</si>
  <si>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</si>
  <si>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</si>
  <si>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</si>
  <si>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</si>
  <si>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</si>
  <si>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</si>
  <si>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</si>
  <si>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</si>
  <si>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</si>
  <si>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</si>
  <si>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</si>
  <si>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</si>
  <si>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</si>
  <si>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</si>
  <si>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</si>
  <si>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</si>
  <si>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</si>
  <si>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</si>
  <si>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</si>
  <si>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</si>
  <si>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</si>
  <si>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</si>
  <si>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</si>
  <si>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</si>
  <si>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</si>
  <si>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</si>
  <si>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</si>
  <si>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</si>
  <si>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</si>
  <si>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</si>
  <si>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</si>
  <si>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</si>
  <si>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</si>
  <si>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</si>
  <si>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</si>
  <si>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</si>
  <si>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</si>
  <si>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</si>
  <si>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</si>
  <si>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</si>
  <si>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</si>
  <si>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</si>
  <si>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</si>
  <si>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</si>
  <si>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</si>
  <si>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</si>
  <si>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</si>
  <si>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</si>
  <si>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</si>
  <si>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</si>
  <si>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</si>
  <si>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</si>
  <si>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</si>
  <si>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</si>
  <si>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</si>
  <si>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</si>
  <si>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</si>
  <si>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</si>
  <si>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</si>
  <si>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</si>
  <si>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</si>
  <si>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</si>
  <si>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</si>
  <si>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</si>
  <si>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</si>
  <si>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</si>
  <si>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</si>
  <si>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</si>
  <si>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</si>
  <si>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</si>
  <si>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</si>
  <si>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</si>
  <si>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</si>
  <si>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</si>
  <si>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</si>
  <si>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</si>
  <si>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</si>
  <si>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</si>
  <si>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</si>
  <si>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</si>
  <si>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</si>
  <si>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</si>
  <si>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</si>
  <si>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</si>
  <si>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</si>
  <si>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</si>
  <si>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</si>
  <si>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</si>
  <si>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</si>
  <si>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</si>
  <si>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</si>
  <si>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</si>
  <si>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</si>
  <si>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</si>
  <si>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</si>
  <si>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</si>
  <si>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</si>
  <si>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</si>
  <si>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</si>
  <si>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</si>
  <si>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</si>
  <si>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</si>
  <si>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</si>
  <si>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</si>
  <si>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</si>
  <si>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</si>
  <si>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</si>
  <si>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</si>
  <si>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</si>
  <si>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</si>
  <si>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</si>
  <si>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</si>
  <si>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</si>
  <si>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</si>
  <si>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</si>
  <si>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</si>
  <si>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</si>
  <si>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</si>
  <si>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</si>
  <si>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</si>
  <si>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</si>
  <si>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</si>
  <si>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</si>
  <si>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</si>
  <si>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</si>
  <si>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</si>
  <si>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</si>
  <si>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</si>
  <si>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</si>
  <si>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</si>
  <si>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</si>
  <si>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</si>
  <si>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</si>
  <si>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Escala informou que Maquinista disponivel em TIQ às 13h00 / Maq. de passe de TGR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</si>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</sst>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86" activePane="bottomRight" state="frozen"/>
      <selection pane="bottomRight" activeCell="B291" sqref="B2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 t="s">
        <v>1630</v>
      </c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 t="s">
        <v>1631</v>
      </c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1632</v>
      </c>
      <c r="N276" s="199" t="s">
        <v>1633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1634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1635</v>
      </c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1638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1639</v>
      </c>
      <c r="N288" s="199" t="s">
        <v>1640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1641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1642</v>
      </c>
      <c r="X290" s="213" t="s">
        <v>374</v>
      </c>
      <c r="Y290" s="153"/>
      <c r="Z290" s="153"/>
      <c r="AA290" s="83" t="s">
        <v>1643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1645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1646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1649</v>
      </c>
      <c r="E3" s="316" t="s">
        <v>1650</v>
      </c>
      <c r="F3" s="316" t="s">
        <v>1651</v>
      </c>
      <c r="G3" s="316" t="s">
        <v>1652</v>
      </c>
      <c r="H3" s="316" t="s">
        <v>1653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1656</v>
      </c>
      <c r="W1" s="390"/>
      <c r="X1" s="390"/>
      <c r="Y1" s="103"/>
    </row>
    <row r="2" spans="1:25" s="100" customFormat="1" ht="11.25" customHeight="1">
      <c r="A2" s="104" t="s">
        <v>1657</v>
      </c>
      <c r="B2" s="104" t="s">
        <v>1658</v>
      </c>
      <c r="C2" s="104" t="s">
        <v>7</v>
      </c>
      <c r="D2" s="105" t="s">
        <v>1177</v>
      </c>
      <c r="E2" s="105" t="s">
        <v>1178</v>
      </c>
      <c r="F2" s="105" t="s">
        <v>1659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1660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47510</v>
      </c>
      <c r="W371" s="111">
        <f ca="1">_xlfn.XLOOKUP(G371&amp;$W$2,BS_CONTROLE[CHAVE],BS_CONTROLE[Quantidade_11],"-")</f>
        <v>40810</v>
      </c>
      <c r="X371" s="111">
        <f ca="1">_xlfn.XLOOKUP(G371&amp;$X$2,BS_CONTROLE[CHAVE],BS_CONTROLE[Quantidade_11],"-")</f>
        <v>47530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1600</v>
      </c>
      <c r="X373" s="111">
        <f ca="1">_xlfn.XLOOKUP(G373&amp;$X$2,BS_CONTROLE[CHAVE],BS_CONTROLE[Quantidade_11],"-")</f>
        <v>3259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28</v>
      </c>
      <c r="X375" s="111">
        <f ca="1">_xlfn.XLOOKUP(G375&amp;$X$2,BS_CONTROLE[CHAVE],BS_CONTROLE[Quantidade_11],"-")</f>
        <v>1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>
        <f ca="1">_xlfn.XLOOKUP(G376&amp;$W$2,BS_CONTROLE[CHAVE],BS_CONTROLE[Quantidade_11],"-")</f>
        <v>0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47510</v>
      </c>
      <c r="W377" s="111">
        <f ca="1">_xlfn.XLOOKUP(G377&amp;$W$2,BS_CONTROLE[CHAVE],BS_CONTROLE[Quantidade_11],"-")</f>
        <v>40810</v>
      </c>
      <c r="X377" s="111">
        <f ca="1">_xlfn.XLOOKUP(G377&amp;$X$2,BS_CONTROLE[CHAVE],BS_CONTROLE[Quantidade_11],"-")</f>
        <v>47530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1600</v>
      </c>
      <c r="X382" s="111">
        <f ca="1">_xlfn.XLOOKUP(G382&amp;$X$2,BS_CONTROLE[CHAVE],BS_CONTROLE[Quantidade_11],"-")</f>
        <v>3259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28</v>
      </c>
      <c r="X385" s="111">
        <f ca="1">_xlfn.XLOOKUP(G385&amp;$X$2,BS_CONTROLE[CHAVE],BS_CONTROLE[Quantidade_11],"-")</f>
        <v>1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>
        <f ca="1">_xlfn.XLOOKUP(G388&amp;$W$2,BS_CONTROLE[CHAVE],BS_CONTROLE[Quantidade_11],"-")</f>
        <v>0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28</v>
      </c>
      <c r="X389" s="111">
        <f ca="1">_xlfn.XLOOKUP(G389&amp;$X$2,BS_CONTROLE[CHAVE],BS_CONTROLE[Quantidade_11],"-")</f>
        <v>1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0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>
        <f ca="1">_xlfn.XLOOKUP(G391&amp;$W$2,BS_CONTROLE[CHAVE],BS_CONTROLE[Quantidade_11],"-")</f>
        <v>1615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-</v>
      </c>
      <c r="E392" s="109" t="str">
        <f>IF(FN_MC!T291="","*",FN_MC!T291)</f>
        <v>-</v>
      </c>
      <c r="F392" s="109" t="str">
        <f>IF(FN_MC!B291="","*",FN_MC!B291)</f>
        <v>*</v>
      </c>
      <c r="G392" s="109" t="str">
        <f>IF(FN_MC!D291="","*",FN_MC!D291)</f>
        <v>*</v>
      </c>
      <c r="H392" s="109" t="str">
        <f>IF(FN_MC!F291="","*",FN_MC!F291)</f>
        <v>*</v>
      </c>
      <c r="I392" s="109" t="str">
        <f>IF(FN_MC!H291="","*",FN_MC!H291)</f>
        <v>*</v>
      </c>
      <c r="J392" s="109" t="str">
        <f>IF(FN_MC!I291="","*",FN_MC!I291)</f>
        <v>*</v>
      </c>
      <c r="K392" s="109" t="str">
        <f>IF(FN_MC!M291="","*",FN_MC!M291)</f>
        <v>-</v>
      </c>
      <c r="L392" s="328" t="str">
        <f>IF(FN_MC!N291="","*",FN_MC!N291)</f>
        <v>-</v>
      </c>
      <c r="M392" s="110" t="str">
        <f>IF(FN_MC!J291="","*",FN_MC!J291)</f>
        <v>*</v>
      </c>
      <c r="N392" s="291" t="str">
        <f>IF(FN_MC!K291="","*",FN_MC!K291)</f>
        <v>*</v>
      </c>
      <c r="O392" s="291" t="str">
        <f>IF(FN_MC!L291="","*",FN_MC!L291)</f>
        <v>-</v>
      </c>
      <c r="P392" s="110"/>
      <c r="Q392" s="127" t="str">
        <f>IF(FN_MC!O291="","*",FN_MC!O291)</f>
        <v>*</v>
      </c>
      <c r="R392" s="127" t="str">
        <f>IF(FN_MC!P291="","*",FN_MC!P291)</f>
        <v>*</v>
      </c>
      <c r="S392" s="109" t="str">
        <f>IF(FN_MC!Q291="","*",CONCATENATE(FN_MC!Q291," ",FN_MC!R291))</f>
        <v>*</v>
      </c>
      <c r="T392" s="109" t="str">
        <f>IF(FN_MC!V291="","*",FN_MC!V291)</f>
        <v>*</v>
      </c>
      <c r="U392" s="109" t="str">
        <f>IF(FN_MC!W291="","*",FN_MC!W291)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>
        <f ca="1">_xlfn.XLOOKUP(G395&amp;$X$2,BS_CONTROLE[CHAVE],BS_CONTROLE[Quantidade_11],"-")</f>
        <v>0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Oportunidade</v>
      </c>
      <c r="C396" s="108" t="str">
        <f>IF(FN_MC!Z295="","*",FN_MC!Z295)</f>
        <v>*</v>
      </c>
      <c r="D396" s="109" t="str">
        <f>IF(FN_MC!S295="","*",FN_MC!S295)</f>
        <v>FERRONORTE</v>
      </c>
      <c r="E396" s="109" t="str">
        <f>IF(FN_MC!T295="","*",FN_MC!T295)</f>
        <v>TMI-TCS</v>
      </c>
      <c r="F396" s="109">
        <f>IF(FN_MC!B295="","*",FN_MC!B295)</f>
        <v>46041</v>
      </c>
      <c r="G396" s="109" t="str">
        <f>IF(FN_MC!D295="","*",FN_MC!D295)</f>
        <v>A60</v>
      </c>
      <c r="H396" s="109" t="str">
        <f>IF(FN_MC!F295="","*",FN_MC!F295)</f>
        <v>DETECÇÃO - RONDA 7 DIAS</v>
      </c>
      <c r="I396" s="109" t="str">
        <f>IF(FN_MC!H295="","*",FN_MC!H295)</f>
        <v>TMITRP</v>
      </c>
      <c r="J396" s="109" t="str">
        <f>IF(FN_MC!I295="","*",FN_MC!I295)</f>
        <v>TCS2</v>
      </c>
      <c r="K396" s="109" t="str">
        <f>IF(FN_MC!M295="","*",FN_MC!M295)</f>
        <v>TMI-TCS</v>
      </c>
      <c r="L396" s="328" t="str">
        <f>IF(FN_MC!N295="","*",FN_MC!N295)</f>
        <v>TMITCS</v>
      </c>
      <c r="M396" s="110">
        <f>IF(FN_MC!J295="","*",FN_MC!J295)</f>
        <v>74</v>
      </c>
      <c r="N396" s="291">
        <f>IF(FN_MC!K295="","*",FN_MC!K295)</f>
        <v>1.4119999999999999</v>
      </c>
      <c r="O396" s="291" t="str">
        <f>IF(FN_MC!L295="","*",FN_MC!L295)</f>
        <v>-</v>
      </c>
      <c r="P396" s="110"/>
      <c r="Q396" s="127">
        <f>IF(FN_MC!O295="","*",FN_MC!O295)</f>
        <v>0.375</v>
      </c>
      <c r="R396" s="127">
        <f>IF(FN_MC!P295="","*",FN_MC!P295)</f>
        <v>4.1666666666666664E-2</v>
      </c>
      <c r="S396" s="109" t="str">
        <f>IF(FN_MC!Q295="","*",CONCATENATE(FN_MC!Q295," ",FN_MC!R295))</f>
        <v>289 KM</v>
      </c>
      <c r="T396" s="109" t="str">
        <f>IF(FN_MC!V295="","*",FN_MC!V295)</f>
        <v>Herbert</v>
      </c>
      <c r="U396" s="109" t="str">
        <f>IF(FN_MC!W295="","*",FN_MC!W295)</f>
        <v>Ronda 7 dias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220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 t="str">
        <f ca="1">_xlfn.XLOOKUP(G397&amp;$V$2,BS_CONTROLE[CHAVE],BS_CONTROLE[Quantidade_11],"-")</f>
        <v>-</v>
      </c>
      <c r="W397" s="111">
        <f ca="1">_xlfn.XLOOKUP(G397&amp;$W$2,BS_CONTROLE[CHAVE],BS_CONTROLE[Quantidade_11],"-")</f>
        <v>1</v>
      </c>
      <c r="X397" s="111">
        <f ca="1">_xlfn.XLOOKUP(G397&amp;$X$2,BS_CONTROLE[CHAVE],BS_CONTROLE[Quantidade_11],"-")</f>
        <v>0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>
        <f ca="1">_xlfn.XLOOKUP(G402&amp;$W$2,BS_CONTROLE[CHAVE],BS_CONTROLE[Quantidade_11],"-")</f>
        <v>0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1661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1662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1663</v>
      </c>
      <c r="C4" s="321" t="s">
        <v>1664</v>
      </c>
      <c r="D4" s="321" t="s">
        <v>1665</v>
      </c>
      <c r="E4" s="321" t="s">
        <v>1666</v>
      </c>
      <c r="F4" s="321" t="s">
        <v>545</v>
      </c>
      <c r="G4" s="321" t="s">
        <v>1667</v>
      </c>
      <c r="H4" s="187"/>
    </row>
    <row r="5" spans="1:8" ht="43.5">
      <c r="A5" s="187"/>
      <c r="B5" s="322" t="s">
        <v>1668</v>
      </c>
      <c r="C5" s="322">
        <v>309525</v>
      </c>
      <c r="D5" s="322" t="s">
        <v>1669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1670</v>
      </c>
      <c r="C6" s="322">
        <v>256875</v>
      </c>
      <c r="D6" s="322" t="s">
        <v>1671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1672</v>
      </c>
      <c r="C7" s="322">
        <v>257278</v>
      </c>
      <c r="D7" s="322" t="s">
        <v>1673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1674</v>
      </c>
      <c r="C8" s="322">
        <v>261794</v>
      </c>
      <c r="D8" s="322" t="s">
        <v>1675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1676</v>
      </c>
      <c r="C9" s="322">
        <v>257033</v>
      </c>
      <c r="D9" s="322" t="s">
        <v>1677</v>
      </c>
      <c r="E9" s="322" t="s">
        <v>240</v>
      </c>
      <c r="F9" s="322" t="s">
        <v>732</v>
      </c>
      <c r="G9" s="322" t="s">
        <v>1678</v>
      </c>
      <c r="H9" s="187"/>
    </row>
    <row r="10" spans="1:8" ht="43.5">
      <c r="A10" s="187"/>
      <c r="B10" s="322" t="s">
        <v>1679</v>
      </c>
      <c r="C10" s="322">
        <v>396578</v>
      </c>
      <c r="D10" s="322" t="s">
        <v>1680</v>
      </c>
      <c r="E10" s="322" t="s">
        <v>240</v>
      </c>
      <c r="F10" s="322" t="s">
        <v>732</v>
      </c>
      <c r="G10" s="322" t="s">
        <v>1678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1681</v>
      </c>
      <c r="C2" s="95" t="s">
        <v>1162</v>
      </c>
      <c r="D2" s="95" t="s">
        <v>1164</v>
      </c>
      <c r="E2" s="95" t="s">
        <v>1682</v>
      </c>
      <c r="F2" s="95" t="s">
        <v>1683</v>
      </c>
      <c r="G2" s="95" t="s">
        <v>1684</v>
      </c>
      <c r="H2" s="95" t="s">
        <v>1685</v>
      </c>
      <c r="I2" s="95" t="s">
        <v>1686</v>
      </c>
      <c r="J2" s="95" t="s">
        <v>1687</v>
      </c>
      <c r="K2" s="130" t="s">
        <v>1688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1689</v>
      </c>
      <c r="D5" s="394"/>
      <c r="E5" s="394"/>
      <c r="F5" s="394"/>
      <c r="G5" s="394"/>
      <c r="H5" s="394"/>
      <c r="I5" s="394"/>
      <c r="J5" s="395"/>
      <c r="K5" s="396" t="s">
        <v>1690</v>
      </c>
      <c r="L5" s="397"/>
      <c r="M5" s="397"/>
      <c r="N5" s="397"/>
      <c r="O5" s="398" t="s">
        <v>1691</v>
      </c>
      <c r="P5" s="399"/>
      <c r="Q5" s="400"/>
    </row>
    <row r="6" spans="1:17" s="93" customFormat="1" ht="15.75" customHeight="1">
      <c r="A6" s="87" t="s">
        <v>1659</v>
      </c>
      <c r="B6" s="94" t="s">
        <v>1658</v>
      </c>
      <c r="C6" s="95" t="s">
        <v>1177</v>
      </c>
      <c r="D6" s="96" t="s">
        <v>1178</v>
      </c>
      <c r="E6" s="95" t="s">
        <v>1692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1693</v>
      </c>
      <c r="M6" s="138" t="s">
        <v>30</v>
      </c>
      <c r="N6" s="139" t="s">
        <v>1172</v>
      </c>
      <c r="O6" s="241" t="s">
        <v>1215</v>
      </c>
      <c r="P6" s="152"/>
      <c r="Q6" s="188" t="s">
        <v>1694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2026-01-18T14:48:29Z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