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97" documentId="8_{B6337239-1A00-434D-AAD0-422EA1FEB5AE}" xr6:coauthVersionLast="47" xr6:coauthVersionMax="47" xr10:uidLastSave="{835926AA-C04E-4860-8E92-2AA025F6F2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6" i="1" l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96" i="1" l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<sst xmlns="http://schemas.openxmlformats.org/spreadsheetml/2006/main" count="9394" uniqueCount="1565">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</sst>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63" activePane="bottomRight" state="frozen"/>
      <selection pane="bottomRight" activeCell="BK368" sqref="BK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0.66666666666666607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1479</v>
      </c>
      <c r="BK368" s="17" t="s">
        <v>1479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1480</v>
      </c>
      <c r="BK373" s="360" t="s">
        <v>1480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1480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1480</v>
      </c>
      <c r="BK374" s="17" t="s">
        <v>1480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1480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1480</v>
      </c>
      <c r="BK375" s="17" t="s">
        <v>1480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1480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1480</v>
      </c>
      <c r="BK376" s="17" t="s">
        <v>1480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1480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1481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1482</v>
      </c>
      <c r="BK379" s="17" t="s">
        <v>1483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1483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1486</v>
      </c>
      <c r="BK384" s="17" t="s">
        <v>1486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1487</v>
      </c>
      <c r="BK385" s="17" t="s">
        <v>1487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1488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1488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1489</v>
      </c>
      <c r="BK387" s="17" t="s">
        <v>1490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1491</v>
      </c>
      <c r="BK388" s="17" t="s">
        <v>1492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1492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1493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1493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1494</v>
      </c>
      <c r="I390" s="173" t="s">
        <v>1495</v>
      </c>
      <c r="J390" s="217">
        <v>55</v>
      </c>
      <c r="K390" s="217">
        <v>136</v>
      </c>
      <c r="L390" s="84" t="s">
        <v>317</v>
      </c>
      <c r="M390" s="204" t="s">
        <v>1496</v>
      </c>
      <c r="N390" s="204" t="s">
        <v>1497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1498</v>
      </c>
      <c r="BK390" s="17" t="s">
        <v>1498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>V89</v>
      </c>
      <c r="B393" s="171"/>
      <c r="C393" s="8" t="str">
        <f>IF(BS_CONTROLE[[#This Row],[DATA]]="","",WEEKNUM(BS_CONTROLE[[#This Row],[DATA]]))</f>
        <v/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232</v>
      </c>
      <c r="L393" s="217">
        <v>229.7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ZVK-ZDS</v>
      </c>
      <c r="AN393" s="258" t="str">
        <f>IF(BS_CONTROLE[[#This Row],[SB]]=0, "-", BS_CONTROLE[[#This Row],[SB]])</f>
        <v>ZVK2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232</v>
      </c>
      <c r="AQ393" s="260">
        <f>IF(BS_CONTROLE[[#This Row],[KM - Fim]]=0, "-", BS_CONTROLE[[#This Row],[KM - Fim]])</f>
        <v>229.7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>EDSON (TP-780)</v>
      </c>
      <c r="B394" s="171"/>
      <c r="C394" s="8" t="str">
        <f>IF(BS_CONTROLE[[#This Row],[DATA]]="","",WEEKNUM(BS_CONTROLE[[#This Row],[DATA]]))</f>
        <v/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>ROGÉRIO (TP-730)</v>
      </c>
      <c r="B395" s="171"/>
      <c r="C395" s="8" t="str">
        <f>IF(BS_CONTROLE[[#This Row],[DATA]]="","",WEEKNUM(BS_CONTROLE[[#This Row],[DATA]]))</f>
        <v/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200.2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200.2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>ROBSON (TF-701)</v>
      </c>
      <c r="B396" s="171"/>
      <c r="C396" s="8" t="str">
        <f>IF(BS_CONTROLE[[#This Row],[DATA]]="","",WEEKNUM(BS_CONTROLE[[#This Row],[DATA]]))</f>
        <v/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7:Y451 X393:Y396 V394:V395 V396:W39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2 Z397:AD451 Z393:Z396 AA394:AD396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3:AE393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1500</v>
      </c>
      <c r="C4" s="331" t="s">
        <v>1501</v>
      </c>
      <c r="D4" s="331" t="s">
        <v>1502</v>
      </c>
      <c r="E4" s="331" t="s">
        <v>1503</v>
      </c>
      <c r="F4" s="331" t="s">
        <v>8</v>
      </c>
      <c r="G4" s="331" t="s">
        <v>1504</v>
      </c>
    </row>
    <row r="5" spans="2:8">
      <c r="B5" s="334" t="s">
        <v>1152</v>
      </c>
      <c r="C5" s="334">
        <v>314978</v>
      </c>
      <c r="D5" s="334" t="s">
        <v>1505</v>
      </c>
      <c r="E5" s="334" t="s">
        <v>539</v>
      </c>
      <c r="F5" s="334" t="s">
        <v>101</v>
      </c>
      <c r="G5" s="335">
        <v>46143</v>
      </c>
    </row>
    <row r="6" spans="2:8">
      <c r="B6" s="334" t="s">
        <v>1506</v>
      </c>
      <c r="C6" s="334">
        <v>256790</v>
      </c>
      <c r="D6" s="334" t="s">
        <v>1507</v>
      </c>
      <c r="E6" s="334" t="s">
        <v>539</v>
      </c>
      <c r="F6" s="334" t="s">
        <v>1508</v>
      </c>
      <c r="G6" s="335">
        <v>45992</v>
      </c>
    </row>
    <row r="7" spans="2:8">
      <c r="B7" s="334" t="s">
        <v>1509</v>
      </c>
      <c r="C7" s="334">
        <v>265193</v>
      </c>
      <c r="D7" s="334" t="s">
        <v>1510</v>
      </c>
      <c r="E7" s="334" t="s">
        <v>540</v>
      </c>
      <c r="F7" s="334" t="s">
        <v>1494</v>
      </c>
      <c r="G7" s="334" t="s">
        <v>1511</v>
      </c>
    </row>
    <row r="8" spans="2:8">
      <c r="B8" s="334" t="s">
        <v>1512</v>
      </c>
      <c r="C8" s="334">
        <v>293716</v>
      </c>
      <c r="D8" s="334" t="s">
        <v>1513</v>
      </c>
      <c r="E8" s="334" t="s">
        <v>540</v>
      </c>
      <c r="F8" s="334" t="s">
        <v>1494</v>
      </c>
      <c r="G8" s="335">
        <v>46204</v>
      </c>
    </row>
    <row r="9" spans="2:8">
      <c r="B9" s="334" t="s">
        <v>1514</v>
      </c>
      <c r="C9" s="334">
        <v>257258</v>
      </c>
      <c r="D9" s="334" t="s">
        <v>1515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1516</v>
      </c>
      <c r="C10" s="334">
        <v>371147</v>
      </c>
      <c r="D10" s="334" t="s">
        <v>1517</v>
      </c>
      <c r="E10" s="334" t="s">
        <v>541</v>
      </c>
      <c r="F10" s="334" t="s">
        <v>144</v>
      </c>
      <c r="G10" s="334" t="s">
        <v>1511</v>
      </c>
    </row>
    <row r="11" spans="2:8">
      <c r="B11" s="334" t="s">
        <v>1518</v>
      </c>
      <c r="C11" s="334">
        <v>259230</v>
      </c>
      <c r="D11" s="334" t="s">
        <v>1519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1520</v>
      </c>
      <c r="C12" s="334">
        <v>370705</v>
      </c>
      <c r="D12" s="334"/>
      <c r="E12" s="334" t="s">
        <v>541</v>
      </c>
      <c r="F12" s="334" t="s">
        <v>144</v>
      </c>
      <c r="G12" s="334" t="s">
        <v>1511</v>
      </c>
    </row>
    <row r="13" spans="2:8">
      <c r="B13" s="334" t="s">
        <v>1521</v>
      </c>
      <c r="C13" s="334">
        <v>258542</v>
      </c>
      <c r="D13" s="334" t="s">
        <v>1522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1523</v>
      </c>
      <c r="C14" s="334">
        <v>257050</v>
      </c>
      <c r="D14" s="334" t="s">
        <v>1524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1526</v>
      </c>
      <c r="E3" s="326" t="s">
        <v>1527</v>
      </c>
      <c r="F3" s="326" t="s">
        <v>1528</v>
      </c>
      <c r="G3" s="331" t="s">
        <v>1529</v>
      </c>
      <c r="H3" s="326" t="s">
        <v>1530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1531</v>
      </c>
      <c r="H4" s="329"/>
    </row>
    <row r="5" spans="3:8" ht="29.25">
      <c r="C5" s="327" t="s">
        <v>539</v>
      </c>
      <c r="D5" s="327" t="s">
        <v>1532</v>
      </c>
      <c r="E5" s="328">
        <v>46000</v>
      </c>
      <c r="F5" s="327">
        <v>9000</v>
      </c>
      <c r="G5" s="332" t="s">
        <v>1533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1535</v>
      </c>
      <c r="G7" s="333" t="s">
        <v>1536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1537</v>
      </c>
      <c r="H8" s="327"/>
    </row>
    <row r="9" spans="3:8">
      <c r="C9" s="327" t="s">
        <v>463</v>
      </c>
      <c r="D9" s="327" t="s">
        <v>1538</v>
      </c>
      <c r="E9" s="328">
        <v>45993</v>
      </c>
      <c r="F9" s="327">
        <v>12000</v>
      </c>
      <c r="G9" s="332" t="s">
        <v>1539</v>
      </c>
      <c r="H9" s="327"/>
    </row>
    <row r="10" spans="3:8" ht="29.25">
      <c r="C10" s="327" t="s">
        <v>463</v>
      </c>
      <c r="D10" s="327" t="s">
        <v>1540</v>
      </c>
      <c r="E10" s="328">
        <v>45993</v>
      </c>
      <c r="F10" s="327">
        <v>9000</v>
      </c>
      <c r="G10" s="332" t="s">
        <v>1541</v>
      </c>
      <c r="H10" s="327"/>
    </row>
    <row r="11" spans="3:8" ht="29.25">
      <c r="C11" s="327" t="s">
        <v>463</v>
      </c>
      <c r="D11" s="327" t="s">
        <v>1542</v>
      </c>
      <c r="E11" s="328">
        <v>45993</v>
      </c>
      <c r="F11" s="327">
        <v>10000</v>
      </c>
      <c r="G11" s="332" t="s">
        <v>1541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1543</v>
      </c>
      <c r="H13" s="327" t="s">
        <v>1544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1545</v>
      </c>
      <c r="W1" s="397"/>
      <c r="X1" s="397"/>
      <c r="Y1" s="104"/>
    </row>
    <row r="2" spans="1:25" s="101" customFormat="1" ht="11.25" customHeight="1">
      <c r="A2" s="105" t="s">
        <v>1546</v>
      </c>
      <c r="B2" s="105" t="s">
        <v>1547</v>
      </c>
      <c r="C2" s="105" t="s">
        <v>313</v>
      </c>
      <c r="D2" s="106" t="s">
        <v>873</v>
      </c>
      <c r="E2" s="106" t="s">
        <v>874</v>
      </c>
      <c r="F2" s="106" t="s">
        <v>1548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1549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 t="str">
        <f>IF(SP_SUL!B393="","*",SP_SUL!B393)</f>
        <v>*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ZVK-ZDS</v>
      </c>
      <c r="L391" s="339" t="str">
        <f>IF(SP_SUL!N393="","*",SP_SUL!N393)</f>
        <v>ZVK2</v>
      </c>
      <c r="M391" s="111">
        <f>IF(SP_SUL!J393="","*",SP_SUL!J393)</f>
        <v>56</v>
      </c>
      <c r="N391" s="270">
        <f>IF(SP_SUL!K393="","*",SP_SUL!K393)</f>
        <v>232</v>
      </c>
      <c r="O391" s="270">
        <f>IF(SP_SUL!L393="","*",SP_SUL!L393)</f>
        <v>229.7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 t="str">
        <f>IF(SP_SUL!B394="","*",SP_SUL!B394)</f>
        <v>*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 t="str">
        <f>IF(SP_SUL!B395="","*",SP_SUL!B395)</f>
        <v>*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200.2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 t="str">
        <f>IF(SP_SUL!B396="","*",SP_SUL!B396)</f>
        <v>*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1550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1551</v>
      </c>
      <c r="D5" s="399"/>
      <c r="E5" s="399"/>
      <c r="F5" s="399"/>
      <c r="G5" s="399"/>
      <c r="H5" s="399"/>
      <c r="I5" s="399"/>
      <c r="J5" s="400"/>
      <c r="K5" s="401" t="s">
        <v>1552</v>
      </c>
      <c r="L5" s="402"/>
      <c r="M5" s="402"/>
      <c r="N5" s="402"/>
      <c r="O5" s="403" t="s">
        <v>1553</v>
      </c>
      <c r="P5" s="404"/>
      <c r="Q5" s="405"/>
    </row>
    <row r="6" spans="1:17" s="94" customFormat="1" ht="15.75" customHeight="1">
      <c r="A6" s="88" t="s">
        <v>1548</v>
      </c>
      <c r="B6" s="95" t="s">
        <v>1547</v>
      </c>
      <c r="C6" s="96" t="s">
        <v>873</v>
      </c>
      <c r="D6" s="97" t="s">
        <v>874</v>
      </c>
      <c r="E6" s="96" t="s">
        <v>1554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1555</v>
      </c>
      <c r="M6" s="139" t="s">
        <v>335</v>
      </c>
      <c r="N6" s="140" t="s">
        <v>868</v>
      </c>
      <c r="O6" s="246" t="s">
        <v>911</v>
      </c>
      <c r="P6" s="157"/>
      <c r="Q6" s="193" t="s">
        <v>1556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ZVK-ZDS</v>
      </c>
      <c r="H374" s="154">
        <f>IF(SP_SUL!K393="","*",SP_SUL!K393)</f>
        <v>232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ZVK-ZDS</v>
      </c>
      <c r="M374" s="141">
        <f>IF(SP_SUL!AP393="","*",SP_SUL!AP393)</f>
        <v>232</v>
      </c>
      <c r="N374" s="141" t="str">
        <f>IF(SP_SUL!AM393="","*",SP_SUL!AM393)</f>
        <v>ZVK-ZDS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200.2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200.2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1557</v>
      </c>
      <c r="C2" s="96" t="s">
        <v>858</v>
      </c>
      <c r="D2" s="96" t="s">
        <v>860</v>
      </c>
      <c r="E2" s="96" t="s">
        <v>1558</v>
      </c>
      <c r="F2" s="96" t="s">
        <v>1559</v>
      </c>
      <c r="G2" s="96" t="s">
        <v>1560</v>
      </c>
      <c r="H2" s="96" t="s">
        <v>1561</v>
      </c>
      <c r="I2" s="96" t="s">
        <v>1562</v>
      </c>
      <c r="J2" s="96" t="s">
        <v>1563</v>
      </c>
      <c r="K2" s="131" t="s">
        <v>1564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ZVK-ZDS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2025-12-16T16:22:08Z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