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78" documentId="8_{B6337239-1A00-434D-AAD0-422EA1FEB5AE}" xr6:coauthVersionLast="47" xr6:coauthVersionMax="47" xr10:uidLastSave="{2D387108-8035-4D99-8855-5299332FD7B6}"/>
  <bookViews>
    <workbookView xWindow="-120" yWindow="-120" windowWidth="20730" windowHeight="11040" firstSheet="6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8" i="16" l="1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F187" i="13" l="1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<sst xmlns="http://schemas.openxmlformats.org/spreadsheetml/2006/main" count="6002" uniqueCount="1625">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</sst>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AZ1" activePane="topRight" state="frozen"/>
      <selection pane="topRight" activeCell="BM787" sqref="BM78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2" t="s">
        <v>1171</v>
      </c>
      <c r="AJ1" s="243"/>
      <c r="AK1" s="243"/>
      <c r="AL1" s="243"/>
      <c r="AM1" s="243"/>
      <c r="AN1" s="243"/>
      <c r="AO1" s="243"/>
      <c r="AP1" s="243"/>
      <c r="AQ1" s="243"/>
      <c r="AR1" s="244"/>
      <c r="AS1" s="244"/>
      <c r="AT1" s="244"/>
      <c r="AU1" s="244"/>
      <c r="AV1" s="244"/>
      <c r="AW1" s="244"/>
      <c r="AX1" s="243"/>
      <c r="AY1" s="243"/>
      <c r="AZ1" s="243"/>
      <c r="BA1" s="243"/>
      <c r="BB1" s="243"/>
      <c r="BC1" s="243"/>
      <c r="BD1" s="243"/>
      <c r="BE1" s="243"/>
      <c r="BF1" s="245"/>
      <c r="BG1" s="3"/>
      <c r="BH1" s="246" t="s">
        <v>1172</v>
      </c>
      <c r="BI1" s="247"/>
      <c r="BJ1" s="248"/>
      <c r="BK1" s="249"/>
      <c r="BL1" s="43"/>
      <c r="BM1" s="239" t="s">
        <v>1173</v>
      </c>
      <c r="BN1" s="240"/>
      <c r="BO1" s="240"/>
      <c r="BP1" s="240"/>
      <c r="BQ1" s="240"/>
      <c r="BR1" s="240"/>
      <c r="BS1" s="24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2" t="s">
        <v>1174</v>
      </c>
      <c r="AJ2" s="243"/>
      <c r="AK2" s="243"/>
      <c r="AL2" s="243"/>
      <c r="AM2" s="243"/>
      <c r="AN2" s="243"/>
      <c r="AO2" s="243"/>
      <c r="AP2" s="243"/>
      <c r="AQ2" s="245"/>
      <c r="AR2" s="159"/>
      <c r="AS2" s="257" t="s">
        <v>1177</v>
      </c>
      <c r="AT2" s="244"/>
      <c r="AU2" s="244"/>
      <c r="AV2" s="244"/>
      <c r="AW2" s="244"/>
      <c r="AX2" s="243"/>
      <c r="AY2" s="245"/>
      <c r="AZ2" s="4"/>
      <c r="BA2" s="236" t="s">
        <v>1178</v>
      </c>
      <c r="BB2" s="238"/>
      <c r="BC2" s="242" t="s">
        <v>1175</v>
      </c>
      <c r="BD2" s="243"/>
      <c r="BE2" s="243"/>
      <c r="BF2" s="245"/>
      <c r="BG2" s="3"/>
      <c r="BH2" s="250"/>
      <c r="BI2" s="251"/>
      <c r="BJ2" s="252"/>
      <c r="BK2" s="253"/>
      <c r="BL2" s="43"/>
      <c r="BM2" s="254"/>
      <c r="BN2" s="255"/>
      <c r="BO2" s="255"/>
      <c r="BP2" s="255"/>
      <c r="BQ2" s="255"/>
      <c r="BR2" s="255"/>
      <c r="BS2" s="25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6" t="s">
        <v>1179</v>
      </c>
      <c r="AJ3" s="238"/>
      <c r="AK3" s="236" t="s">
        <v>1180</v>
      </c>
      <c r="AL3" s="237"/>
      <c r="AM3" s="237"/>
      <c r="AN3" s="237"/>
      <c r="AO3" s="237"/>
      <c r="AP3" s="237"/>
      <c r="AQ3" s="238"/>
      <c r="AR3" s="160"/>
      <c r="AS3" s="260" t="s">
        <v>1186</v>
      </c>
      <c r="AT3" s="261"/>
      <c r="AU3" s="260" t="s">
        <v>1187</v>
      </c>
      <c r="AV3" s="261"/>
      <c r="AW3" s="260" t="s">
        <v>1188</v>
      </c>
      <c r="AX3" s="262"/>
      <c r="AY3" s="57" t="s">
        <v>1189</v>
      </c>
      <c r="AZ3" s="57"/>
      <c r="BA3" s="258"/>
      <c r="BB3" s="259"/>
      <c r="BC3" s="236" t="s">
        <v>1182</v>
      </c>
      <c r="BD3" s="237"/>
      <c r="BE3" s="237"/>
      <c r="BF3" s="238"/>
      <c r="BG3" s="56"/>
      <c r="BH3" s="250"/>
      <c r="BI3" s="251"/>
      <c r="BJ3" s="252"/>
      <c r="BK3" s="253"/>
      <c r="BL3" s="43"/>
      <c r="BM3" s="239" t="s">
        <v>1190</v>
      </c>
      <c r="BN3" s="240"/>
      <c r="BO3" s="240"/>
      <c r="BP3" s="241"/>
      <c r="BQ3" s="239" t="s">
        <v>160</v>
      </c>
      <c r="BR3" s="240"/>
      <c r="BS3" s="241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1558</v>
      </c>
      <c r="BK150" s="14" t="s">
        <v>1558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1559</v>
      </c>
      <c r="BK152" s="14" t="s">
        <v>1559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 hidden="1">
      <c r="A153" s="202" t="s">
        <v>1560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1561</v>
      </c>
      <c r="W153" s="206" t="s">
        <v>1562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1563</v>
      </c>
      <c r="BK153" s="226" t="s">
        <v>1563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/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1564</v>
      </c>
      <c r="BK156" s="14" t="s">
        <v>1564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>IF(BN156="","",SUBSTITUTE(BM156," ","")&amp;SUBSTITUTE(BN156," ",""))</f>
        <v>OKOK</v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1565</v>
      </c>
      <c r="BK157" s="14" t="s">
        <v>1565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1561</v>
      </c>
      <c r="W164" s="135" t="s">
        <v>1566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1567</v>
      </c>
      <c r="N168" s="149" t="s">
        <v>1568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1569</v>
      </c>
      <c r="W170" s="135" t="s">
        <v>1328</v>
      </c>
      <c r="X170" s="152" t="s">
        <v>1005</v>
      </c>
      <c r="Y170" s="129"/>
      <c r="Z170" s="129"/>
      <c r="AA170" s="71" t="s">
        <v>1570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149 BK151 BK154:BK155 BK158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1571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86" t="s">
        <v>104</v>
      </c>
      <c r="D3" s="186" t="s">
        <v>1572</v>
      </c>
      <c r="E3" s="186" t="s">
        <v>1573</v>
      </c>
      <c r="F3" s="186" t="s">
        <v>1574</v>
      </c>
      <c r="G3" s="186" t="s">
        <v>1575</v>
      </c>
      <c r="H3" s="186" t="s">
        <v>1576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1578</v>
      </c>
      <c r="D12" s="187">
        <v>9049</v>
      </c>
      <c r="E12" s="188">
        <v>46044</v>
      </c>
      <c r="F12" s="190" t="s">
        <v>1579</v>
      </c>
      <c r="G12" s="187" t="s">
        <v>1580</v>
      </c>
      <c r="H12" s="187"/>
    </row>
    <row r="13" spans="3:8">
      <c r="C13" s="187" t="s">
        <v>1578</v>
      </c>
      <c r="D13" s="187">
        <v>9044</v>
      </c>
      <c r="E13" s="188">
        <v>46044</v>
      </c>
      <c r="F13" s="190" t="s">
        <v>1581</v>
      </c>
      <c r="G13" s="187" t="s">
        <v>1582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1583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1583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1584</v>
      </c>
      <c r="C2" s="83" t="s">
        <v>1196</v>
      </c>
      <c r="D2" s="83" t="s">
        <v>1198</v>
      </c>
      <c r="E2" s="83" t="s">
        <v>1585</v>
      </c>
      <c r="F2" s="83" t="s">
        <v>1586</v>
      </c>
      <c r="G2" s="83" t="s">
        <v>1587</v>
      </c>
      <c r="H2" s="83" t="s">
        <v>1588</v>
      </c>
      <c r="I2" s="83" t="s">
        <v>1589</v>
      </c>
      <c r="J2" s="83" t="s">
        <v>1590</v>
      </c>
      <c r="K2" s="109" t="s">
        <v>1591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-</v>
      </c>
      <c r="K163" s="112" t="str">
        <f>IF(FN_MC!AD168="","*",FN_MC!AD168)</f>
        <v>-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workbookViewId="0">
      <selection activeCell="A157" sqref="A15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7" t="s">
        <v>1259</v>
      </c>
      <c r="Q2" s="268"/>
      <c r="R2" s="88"/>
      <c r="S2" s="88"/>
      <c r="T2" s="89"/>
      <c r="U2" s="269" t="s">
        <v>1592</v>
      </c>
      <c r="V2" s="269"/>
      <c r="W2" s="269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1593</v>
      </c>
      <c r="B3" s="91" t="s">
        <v>1594</v>
      </c>
      <c r="C3" s="91" t="s">
        <v>7</v>
      </c>
      <c r="D3" s="92" t="s">
        <v>1211</v>
      </c>
      <c r="E3" s="92" t="s">
        <v>366</v>
      </c>
      <c r="F3" s="92" t="s">
        <v>1595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1596</v>
      </c>
      <c r="T3" s="94" t="s">
        <v>1214</v>
      </c>
      <c r="U3" s="90">
        <f ca="1">TODAY()-1</f>
        <v>46067</v>
      </c>
      <c r="V3" s="90">
        <f ca="1">U3-1</f>
        <v>46066</v>
      </c>
      <c r="W3" s="90">
        <f ca="1">V3-1</f>
        <v>46065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3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4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3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857</v>
      </c>
      <c r="W22" s="98">
        <f ca="1">_xlfn.XLOOKUP(G22&amp;$W$3,BS_CONTROLE[CHAVE],BS_CONTROLE[Quantidade_11],"-")</f>
        <v>15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14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3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857</v>
      </c>
      <c r="W34" s="98">
        <f ca="1">_xlfn.XLOOKUP(G34&amp;$W$3,BS_CONTROLE[CHAVE],BS_CONTROLE[Quantidade_11],"-")</f>
        <v>15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250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3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857</v>
      </c>
      <c r="W47" s="98">
        <f ca="1">_xlfn.XLOOKUP(G47&amp;$W$3,BS_CONTROLE[CHAVE],BS_CONTROLE[Quantidade_11],"-")</f>
        <v>15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250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1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3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250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857</v>
      </c>
      <c r="W59" s="98">
        <f ca="1">_xlfn.XLOOKUP(G59&amp;$W$3,BS_CONTROLE[CHAVE],BS_CONTROLE[Quantidade_11],"-")</f>
        <v>15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1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3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>
        <f ca="1">_xlfn.XLOOKUP(G67&amp;$W$3,BS_CONTROLE[CHAVE],BS_CONTROLE[Quantidade_11],"-")</f>
        <v>1525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>
        <f ca="1">_xlfn.XLOOKUP(G69&amp;$W$3,BS_CONTROLE[CHAVE],BS_CONTROLE[Quantidade_11],"-")</f>
        <v>1525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3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250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857</v>
      </c>
      <c r="W77" s="98">
        <f ca="1">_xlfn.XLOOKUP(G77&amp;$W$3,BS_CONTROLE[CHAVE],BS_CONTROLE[Quantidade_11],"-")</f>
        <v>15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>
        <f ca="1">_xlfn.XLOOKUP(G78&amp;$W$3,BS_CONTROLE[CHAVE],BS_CONTROLE[Quantidade_11],"-")</f>
        <v>1525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1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27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3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857</v>
      </c>
      <c r="W90" s="98">
        <f ca="1">_xlfn.XLOOKUP(G90&amp;$W$3,BS_CONTROLE[CHAVE],BS_CONTROLE[Quantidade_11],"-")</f>
        <v>15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>
        <f ca="1">_xlfn.XLOOKUP(G92&amp;$W$3,BS_CONTROLE[CHAVE],BS_CONTROLE[Quantidade_11],"-")</f>
        <v>1525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250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4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14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3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250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>
        <f ca="1">_xlfn.XLOOKUP(G106&amp;$W$3,BS_CONTROLE[CHAVE],BS_CONTROLE[Quantidade_11],"-")</f>
        <v>1525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857</v>
      </c>
      <c r="W107" s="98">
        <f ca="1">_xlfn.XLOOKUP(G107&amp;$W$3,BS_CONTROLE[CHAVE],BS_CONTROLE[Quantidade_11],"-")</f>
        <v>15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27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>
        <f ca="1">_xlfn.XLOOKUP(G116&amp;$W$3,BS_CONTROLE[CHAVE],BS_CONTROLE[Quantidade_11],"-")</f>
        <v>12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250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857</v>
      </c>
      <c r="W120" s="98">
        <f ca="1">_xlfn.XLOOKUP(G120&amp;$W$3,BS_CONTROLE[CHAVE],BS_CONTROLE[Quantidade_11],"-")</f>
        <v>15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1525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2698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2</v>
      </c>
      <c r="V124" s="98">
        <f ca="1">_xlfn.XLOOKUP(G124&amp;$V$3,BS_CONTROLE[CHAVE],BS_CONTROLE[Quantidade_11],"-")</f>
        <v>0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4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>
        <f ca="1">_xlfn.XLOOKUP(G129&amp;$W$3,BS_CONTROLE[CHAVE],BS_CONTROLE[Quantidade_11],"-")</f>
        <v>14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27</v>
      </c>
      <c r="V133" s="98">
        <f ca="1">_xlfn.XLOOKUP(G133&amp;$V$3,BS_CONTROLE[CHAVE],BS_CONTROLE[Quantidade_11],"-")</f>
        <v>20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2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2</v>
      </c>
      <c r="V137" s="98">
        <f ca="1">_xlfn.XLOOKUP(G137&amp;$V$3,BS_CONTROLE[CHAVE],BS_CONTROLE[Quantidade_11],"-")</f>
        <v>3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857</v>
      </c>
      <c r="W138" s="98">
        <f ca="1">_xlfn.XLOOKUP(G138&amp;$W$3,BS_CONTROLE[CHAVE],BS_CONTROLE[Quantidade_11],"-")</f>
        <v>15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>
        <f ca="1">_xlfn.XLOOKUP(G141&amp;$V$3,BS_CONTROLE[CHAVE],BS_CONTROLE[Quantidade_11],"-")</f>
        <v>2698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2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1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1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0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>
        <f ca="1">_xlfn.XLOOKUP(G151&amp;$U$3,BS_CONTROLE[CHAVE],BS_CONTROLE[Quantidade_11],"-")</f>
        <v>27</v>
      </c>
      <c r="V151" s="98">
        <f ca="1">_xlfn.XLOOKUP(G151&amp;$V$3,BS_CONTROLE[CHAVE],BS_CONTROLE[Quantidade_11],"-")</f>
        <v>20</v>
      </c>
      <c r="W151" s="98">
        <f ca="1">_xlfn.XLOOKUP(G151&amp;$W$3,BS_CONTROLE[CHAVE],BS_CONTROLE[Quantidade_11],"-")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3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>
        <f ca="1">_xlfn.XLOOKUP(G155&amp;$U$3,BS_CONTROLE[CHAVE],BS_CONTROLE[Quantidade_11],"-")</f>
        <v>2</v>
      </c>
      <c r="V155" s="98">
        <f ca="1">_xlfn.XLOOKUP(G155&amp;$V$3,BS_CONTROLE[CHAVE],BS_CONTROLE[Quantidade_11],"-")</f>
        <v>0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>
        <f>IF(FN_MC!N159="","*",FN_MC!N159)</f>
        <v>699710</v>
      </c>
      <c r="M157" s="97">
        <f>IF(FN_MC!J159="","*",FN_MC!J159)</f>
        <v>98</v>
      </c>
      <c r="N157" s="183">
        <f>IF(FN_MC!K159="","*",FN_MC!K159)</f>
        <v>705</v>
      </c>
      <c r="O157" s="183">
        <f>IF(FN_MC!L159="","*",FN_MC!L159)</f>
        <v>710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>
        <f>IF(FN_MC!J162="","*",FN_MC!J162)</f>
        <v>98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>
        <f ca="1">_xlfn.XLOOKUP(G160&amp;$U$3,BS_CONTROLE[CHAVE],BS_CONTROLE[Quantidade_11],"-")</f>
        <v>1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>
        <f ca="1">_xlfn.XLOOKUP(G162&amp;$U$3,BS_CONTROLE[CHAVE],BS_CONTROLE[Quantidade_11],"-")</f>
        <v>27</v>
      </c>
      <c r="V162" s="98">
        <f ca="1">_xlfn.XLOOKUP(G162&amp;$V$3,BS_CONTROLE[CHAVE],BS_CONTROLE[Quantidade_11],"-")</f>
        <v>20</v>
      </c>
      <c r="W162" s="98">
        <f ca="1">_xlfn.XLOOKUP(G162&amp;$W$3,BS_CONTROLE[CHAVE],BS_CONTROLE[Quantidade_11],"-")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2</v>
      </c>
      <c r="V164" s="98">
        <f ca="1">_xlfn.XLOOKUP(G164&amp;$V$3,BS_CONTROLE[CHAVE],BS_CONTROLE[Quantidade_11],"-")</f>
        <v>3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250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857</v>
      </c>
      <c r="W168" s="98">
        <f ca="1">_xlfn.XLOOKUP(G168&amp;$W$3,BS_CONTROLE[CHAVE],BS_CONTROLE[Quantidade_11],"-")</f>
        <v>15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5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1597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91" t="s">
        <v>1598</v>
      </c>
      <c r="C4" s="191" t="s">
        <v>1599</v>
      </c>
      <c r="D4" s="191" t="s">
        <v>1600</v>
      </c>
      <c r="E4" s="191" t="s">
        <v>1601</v>
      </c>
      <c r="F4" s="191" t="s">
        <v>366</v>
      </c>
      <c r="G4" s="191" t="s">
        <v>1602</v>
      </c>
    </row>
    <row r="5" spans="2:7">
      <c r="B5" s="192" t="s">
        <v>1603</v>
      </c>
      <c r="C5" s="192">
        <v>309525</v>
      </c>
      <c r="D5" s="192" t="s">
        <v>1604</v>
      </c>
      <c r="E5" s="192" t="s">
        <v>249</v>
      </c>
      <c r="F5" s="192" t="s">
        <v>1605</v>
      </c>
      <c r="G5" s="193">
        <v>46296</v>
      </c>
    </row>
    <row r="6" spans="2:7">
      <c r="B6" s="192" t="s">
        <v>1606</v>
      </c>
      <c r="C6" s="192">
        <v>257410</v>
      </c>
      <c r="D6" s="192" t="s">
        <v>1607</v>
      </c>
      <c r="E6" s="192" t="s">
        <v>249</v>
      </c>
      <c r="F6" s="192" t="s">
        <v>1605</v>
      </c>
      <c r="G6" s="193"/>
    </row>
    <row r="7" spans="2:7">
      <c r="B7" s="192" t="s">
        <v>1481</v>
      </c>
      <c r="C7" s="192">
        <v>256875</v>
      </c>
      <c r="D7" s="192" t="s">
        <v>1608</v>
      </c>
      <c r="E7" s="192" t="s">
        <v>249</v>
      </c>
      <c r="F7" s="192" t="s">
        <v>1605</v>
      </c>
      <c r="G7" s="193">
        <v>46296</v>
      </c>
    </row>
    <row r="8" spans="2:7">
      <c r="B8" s="192" t="s">
        <v>1609</v>
      </c>
      <c r="C8" s="192">
        <v>257278</v>
      </c>
      <c r="D8" s="192" t="s">
        <v>1610</v>
      </c>
      <c r="E8" s="192" t="s">
        <v>240</v>
      </c>
      <c r="F8" s="192" t="s">
        <v>1611</v>
      </c>
      <c r="G8" s="193">
        <v>46235</v>
      </c>
    </row>
    <row r="9" spans="2:7">
      <c r="B9" s="192" t="s">
        <v>1612</v>
      </c>
      <c r="C9" s="192">
        <v>261794</v>
      </c>
      <c r="D9" s="192" t="s">
        <v>1613</v>
      </c>
      <c r="E9" s="192" t="s">
        <v>240</v>
      </c>
      <c r="F9" s="192" t="s">
        <v>1611</v>
      </c>
      <c r="G9" s="193">
        <v>46082</v>
      </c>
    </row>
    <row r="10" spans="2:7">
      <c r="B10" s="192" t="s">
        <v>1614</v>
      </c>
      <c r="C10" s="192">
        <v>257033</v>
      </c>
      <c r="D10" s="192" t="s">
        <v>1615</v>
      </c>
      <c r="E10" s="192" t="s">
        <v>240</v>
      </c>
      <c r="F10" s="192" t="s">
        <v>480</v>
      </c>
      <c r="G10" s="192" t="s">
        <v>1616</v>
      </c>
    </row>
    <row r="11" spans="2:7">
      <c r="B11" s="192" t="s">
        <v>1617</v>
      </c>
      <c r="C11" s="192">
        <v>396578</v>
      </c>
      <c r="D11" s="192" t="s">
        <v>1618</v>
      </c>
      <c r="E11" s="192" t="s">
        <v>240</v>
      </c>
      <c r="F11" s="192" t="s">
        <v>480</v>
      </c>
      <c r="G11" s="192" t="s">
        <v>1616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2" t="s">
        <v>1619</v>
      </c>
      <c r="D5" s="273"/>
      <c r="E5" s="273"/>
      <c r="F5" s="273"/>
      <c r="G5" s="273"/>
      <c r="H5" s="273"/>
      <c r="I5" s="273"/>
      <c r="J5" s="274"/>
      <c r="K5" s="275" t="s">
        <v>1620</v>
      </c>
      <c r="L5" s="276"/>
      <c r="M5" s="276"/>
      <c r="N5" s="276"/>
      <c r="O5" s="277" t="s">
        <v>1621</v>
      </c>
      <c r="P5" s="278"/>
      <c r="Q5" s="279"/>
    </row>
    <row r="6" spans="1:17" s="81" customFormat="1" ht="15.75" customHeight="1">
      <c r="A6" s="75" t="s">
        <v>1595</v>
      </c>
      <c r="B6" s="82" t="s">
        <v>1594</v>
      </c>
      <c r="C6" s="83" t="s">
        <v>1211</v>
      </c>
      <c r="D6" s="84" t="s">
        <v>1212</v>
      </c>
      <c r="E6" s="83" t="s">
        <v>1622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1623</v>
      </c>
      <c r="M6" s="116" t="s">
        <v>29</v>
      </c>
      <c r="N6" s="117" t="s">
        <v>1206</v>
      </c>
      <c r="O6" s="165" t="s">
        <v>1249</v>
      </c>
      <c r="P6" s="128"/>
      <c r="Q6" s="139" t="s">
        <v>1624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2026-02-15T09:59:42Z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