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917" documentId="120_S{118792C3-22EF-5104-A093-F22BFE3913F3}" xr6:coauthVersionLast="47" xr6:coauthVersionMax="47" xr10:uidLastSave="{335B3AA2-7272-4A1A-BE1C-AA16BBF20D5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8" i="15" l="1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236" i="10" s="1"/>
  <c r="AL300" i="1"/>
  <c r="AO300" i="1"/>
  <c r="BE300" i="1" s="1" a="1"/>
  <c r="BE300" i="1" s="1"/>
  <c r="AP300" i="1"/>
  <c r="M236" i="10" s="1"/>
  <c r="AQ300" i="1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K309" i="15" s="1"/>
  <c r="N312" i="1" a="1"/>
  <c r="N312" i="1" s="1"/>
  <c r="L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K310" i="15" s="1"/>
  <c r="N313" i="1" a="1"/>
  <c r="N313" i="1" s="1"/>
  <c r="L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K311" i="15" s="1"/>
  <c r="N314" i="1" a="1"/>
  <c r="N314" i="1" s="1"/>
  <c r="L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M334" i="1" a="1"/>
  <c r="M334" i="1" s="1"/>
  <c r="N334" i="1" a="1"/>
  <c r="N334" i="1" s="1"/>
  <c r="L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M335" i="1" a="1"/>
  <c r="M335" i="1" s="1"/>
  <c r="N335" i="1" a="1"/>
  <c r="N335" i="1" s="1"/>
  <c r="L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M336" i="1" a="1"/>
  <c r="M336" i="1" s="1"/>
  <c r="N336" i="1" a="1"/>
  <c r="N336" i="1" s="1"/>
  <c r="L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M341" i="1" a="1"/>
  <c r="M341" i="1" s="1"/>
  <c r="F324" i="12" s="1"/>
  <c r="N341" i="1" a="1"/>
  <c r="N341" i="1" s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M344" i="1" a="1"/>
  <c r="M344" i="1" s="1"/>
  <c r="F327" i="12" s="1"/>
  <c r="N344" i="1" a="1"/>
  <c r="N344" i="1" s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322" i="12" l="1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AM23" i="1"/>
  <c r="L8" i="15"/>
  <c r="AN11" i="1"/>
  <c r="K5" i="15"/>
  <c r="AM8" i="1"/>
  <c r="K7" i="15"/>
  <c r="AM10" i="1"/>
  <c r="AM17" i="1"/>
  <c r="AM19" i="1"/>
  <c r="K8" i="15"/>
  <c r="AM11" i="1"/>
  <c r="AM13" i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AM1048" i="1"/>
  <c r="N970" i="10" s="1"/>
  <c r="AM664" i="1"/>
  <c r="N586" i="10" s="1"/>
  <c r="AM334" i="1"/>
  <c r="AM327" i="1"/>
  <c r="N253" i="10" s="1"/>
  <c r="AM279" i="1"/>
  <c r="L220" i="10" s="1"/>
  <c r="AM229" i="1"/>
  <c r="AM226" i="1"/>
  <c r="L171" i="10" s="1"/>
  <c r="AM179" i="1"/>
  <c r="AM175" i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N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N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D242" i="10"/>
  <c r="C242" i="10"/>
  <c r="AN314" i="1"/>
  <c r="AM314" i="1"/>
  <c r="G242" i="10"/>
  <c r="D241" i="10"/>
  <c r="C241" i="10"/>
  <c r="AN313" i="1"/>
  <c r="AM313" i="1"/>
  <c r="G241" i="10"/>
  <c r="D240" i="10"/>
  <c r="C240" i="10"/>
  <c r="AN312" i="1"/>
  <c r="AM312" i="1"/>
  <c r="G240" i="10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AN300" i="1"/>
  <c r="AM300" i="1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L174" i="10"/>
  <c r="N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66" i="10" l="1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<sst xmlns="http://schemas.openxmlformats.org/spreadsheetml/2006/main" count="7282" uniqueCount="1630">
  <si>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</si>
  <si>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</si>
  <si>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</si>
  <si>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</si>
  <si>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</si>
  <si>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</si>
  <si>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</si>
  <si>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</si>
  <si>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</si>
  <si>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</si>
  <si>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</si>
  <si>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</si>
  <si>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</si>
  <si>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</si>
  <si>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</si>
  <si>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</si>
  <si>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</si>
  <si>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</si>
  <si>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</si>
  <si>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</si>
  <si>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</si>
  <si>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</si>
  <si>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</si>
  <si>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</si>
  <si>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</si>
  <si>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</si>
  <si>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</si>
  <si>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</si>
  <si>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</si>
  <si>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</si>
  <si>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</si>
  <si>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</si>
  <si>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</si>
  <si>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</si>
  <si>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</si>
  <si>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</si>
  <si>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</si>
  <si>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</si>
  <si>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</si>
  <si>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</si>
  <si>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</si>
  <si>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</si>
  <si>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</si>
  <si>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</si>
  <si>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</si>
  <si>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</si>
  <si>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</si>
  <si>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</si>
  <si>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</si>
  <si>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</si>
  <si>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</si>
  <si>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</si>
  <si>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</si>
  <si>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</si>
  <si>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</si>
  <si>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</si>
  <si>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</si>
  <si>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</si>
  <si>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</si>
  <si>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</si>
  <si>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</si>
  <si>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</si>
  <si>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</si>
  <si>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</si>
  <si>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</si>
  <si>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</si>
  <si>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</si>
  <si>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</si>
  <si>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</si>
  <si>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</si>
  <si>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</si>
  <si>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</si>
  <si>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</si>
  <si>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</si>
  <si>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</si>
  <si>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</si>
  <si>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</si>
  <si>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</si>
  <si>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</si>
  <si>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</si>
  <si>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</si>
  <si>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</si>
  <si>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</si>
  <si>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</si>
  <si>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</si>
  <si>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</si>
  <si>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</si>
  <si>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</si>
  <si>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</si>
  <si>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</si>
  <si>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</si>
  <si>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</si>
  <si>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</si>
  <si>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</si>
  <si>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</si>
  <si>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</si>
  <si>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</si>
  <si>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</si>
  <si>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</si>
  <si>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</si>
  <si>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</si>
  <si>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</si>
  <si>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</si>
  <si>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</si>
  <si>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</si>
  <si>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</si>
  <si>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</si>
  <si>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</si>
  <si>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</si>
  <si>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</si>
  <si>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</si>
  <si>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</si>
  <si>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</si>
  <si>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</si>
  <si>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</si>
  <si>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</si>
  <si>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</si>
  <si>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</si>
  <si>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</si>
  <si>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</si>
  <si>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</si>
  <si>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</si>
  <si>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</si>
  <si>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</si>
  <si>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</si>
  <si>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</si>
  <si>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</si>
  <si>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</si>
  <si>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</si>
  <si>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</si>
  <si>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</si>
  <si>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</si>
  <si>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</si>
  <si>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</si>
  <si>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</si>
  <si>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</si>
  <si>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</si>
  <si>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</si>
  <si>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</si>
  <si>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</si>
  <si>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</si>
  <si>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</si>
  <si>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</si>
  <si>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</si>
  <si>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</si>
  <si>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</si>
  <si>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</si>
  <si>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</si>
  <si>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</si>
  <si>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</si>
  <si>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</si>
  <si>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</si>
  <si>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</si>
  <si>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</si>
  <si>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</si>
  <si>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</si>
  <si>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</si>
  <si>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</si>
  <si>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</si>
  <si>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</si>
  <si>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</si>
  <si>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</si>
  <si>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</si>
  <si>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</si>
  <si>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</si>
  <si>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</si>
  <si>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</si>
  <si>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</si>
  <si>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</si>
  <si>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</si>
  <si>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</si>
  <si>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</si>
  <si>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</si>
  <si>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</si>
  <si>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</si>
  <si>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</si>
  <si>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</si>
  <si>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</si>
  <si>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</si>
  <si>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</si>
  <si>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</si>
  <si>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</si>
  <si>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</si>
  <si>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</si>
  <si>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</si>
  <si>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</si>
  <si>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</si>
  <si>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</si>
  <si>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</si>
  <si>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</si>
  <si>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</si>
  <si>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</si>
  <si>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</si>
  <si>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</si>
  <si>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</si>
  <si>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</si>
  <si>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</si>
  <si>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</si>
  <si>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</si>
  <si>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</si>
  <si>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</si>
  <si>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</si>
  <si>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</si>
  <si>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</si>
  <si>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</si>
  <si>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</si>
  <si>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</si>
  <si>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</si>
  <si>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</si>
  <si>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</si>
  <si>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</si>
  <si>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</si>
  <si>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</si>
  <si>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</si>
  <si>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</si>
  <si>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</si>
  <si>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</si>
  <si>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</si>
  <si>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</si>
  <si>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</si>
  <si>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</si>
  <si>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</si>
  <si>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</si>
  <si>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</si>
  <si>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</si>
  <si>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</si>
  <si>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</si>
  <si>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</si>
  <si>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</si>
  <si>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</si>
  <si>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</si>
  <si>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</si>
  <si>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</si>
  <si>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</si>
  <si>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</si>
  <si>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</si>
  <si>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</si>
  <si>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</si>
  <si>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</si>
  <si>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</si>
  <si>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</si>
  <si>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</si>
  <si>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</si>
  <si>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</si>
  <si>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</si>
  <si>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</si>
  <si>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</si>
  <si>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</si>
  <si>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</si>
  <si>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</si>
  <si>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</si>
  <si>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</si>
  <si>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</si>
  <si>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</si>
  <si>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</si>
  <si>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</si>
  <si>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</si>
  <si>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</si>
  <si>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</si>
  <si>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</si>
  <si>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</si>
  <si>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</si>
  <si>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</si>
  <si>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</si>
  <si>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</si>
  <si>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</si>
  <si>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</si>
  <si>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</si>
  <si>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</si>
  <si>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</si>
  <si>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</si>
  <si>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</si>
  <si>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</si>
  <si>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</si>
  <si>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</si>
  <si>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</si>
  <si>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</si>
  <si>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</si>
  <si>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</si>
  <si>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</si>
  <si>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</si>
  <si>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</si>
  <si>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</si>
  <si>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</si>
  <si>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</si>
  <si>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</si>
  <si>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</si>
  <si>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</si>
  <si>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</si>
  <si>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</si>
  <si>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</si>
  <si>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</si>
  <si>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</si>
  <si>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</si>
  <si>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</si>
  <si>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</si>
  <si>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</si>
  <si>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</si>
  <si>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</si>
  <si>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</si>
  <si>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</si>
  <si>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</si>
  <si>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</si>
  <si>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</si>
  <si>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</si>
  <si>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</si>
  <si>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</si>
  <si>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</si>
  <si>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</si>
  <si>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</si>
  <si>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</si>
  <si>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</si>
  <si>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</si>
  <si>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</si>
  <si>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</si>
  <si>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</si>
  <si>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</si>
  <si>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</si>
  <si>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</si>
  <si>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</si>
  <si>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</si>
  <si>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</si>
  <si>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</si>
  <si>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</si>
  <si>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</si>
  <si>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</si>
  <si>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</si>
  <si>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</si>
  <si>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</si>
  <si>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</si>
  <si>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</si>
  <si>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</si>
  <si>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</si>
  <si>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</si>
  <si>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</si>
  <si>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</si>
  <si>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</si>
  <si>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</si>
  <si>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</si>
  <si>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</si>
  <si>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</si>
  <si>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</si>
  <si>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</si>
  <si>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</si>
  <si>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</si>
  <si>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</si>
  <si>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</si>
  <si>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</si>
  <si>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</si>
  <si>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</si>
  <si>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</si>
  <si>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</si>
  <si>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</si>
  <si>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</si>
  <si>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</si>
  <si>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</si>
  <si>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</si>
  <si>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</si>
  <si>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</si>
  <si>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</si>
  <si>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</si>
  <si>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</si>
  <si>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</si>
  <si>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</si>
  <si>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</si>
  <si>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</si>
  <si>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</si>
  <si>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</si>
  <si>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</si>
  <si>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</si>
  <si>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</si>
  <si>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</si>
  <si>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</si>
  <si>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</si>
  <si>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</si>
  <si>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</si>
  <si>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</si>
  <si>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</si>
  <si>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</si>
  <si>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</si>
  <si>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</si>
  <si>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</si>
  <si>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</si>
  <si>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</si>
  <si>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</si>
  <si>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</si>
  <si>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</si>
  <si>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</si>
  <si>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</si>
  <si>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</si>
  <si>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</si>
  <si>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</si>
  <si>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</si>
  <si>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</si>
  <si>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</si>
  <si>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</si>
  <si>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</si>
  <si>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</si>
  <si>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</si>
  <si>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</si>
  <si>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</si>
  <si>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</si>
  <si>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</si>
  <si>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</si>
  <si>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</si>
  <si>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</si>
  <si>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</si>
  <si>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</si>
  <si>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</si>
  <si>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</si>
  <si>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</si>
  <si>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</si>
  <si>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</si>
  <si>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</si>
  <si>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</si>
  <si>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</si>
  <si>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</si>
  <si>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</si>
  <si>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</si>
  <si>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</si>
  <si>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</si>
  <si>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</si>
  <si>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</si>
  <si>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</si>
  <si>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</si>
  <si>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</si>
  <si>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</si>
  <si>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</si>
  <si>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</si>
  <si>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</si>
  <si>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</si>
  <si>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</si>
  <si>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</si>
  <si>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</si>
  <si>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</si>
  <si>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</si>
  <si>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</si>
  <si>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</si>
  <si>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</si>
  <si>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</si>
  <si>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</si>
  <si>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</si>
  <si>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</si>
  <si>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</si>
  <si>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</si>
  <si>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</si>
  <si>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</si>
  <si>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</si>
  <si>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</si>
  <si>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</si>
  <si>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</si>
  <si>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</si>
  <si>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</si>
  <si>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</si>
  <si>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</si>
  <si>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</si>
  <si>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</si>
  <si>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</si>
  <si>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</si>
  <si>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</si>
  <si>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</si>
  <si>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</si>
  <si>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</si>
  <si>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</si>
  <si>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</si>
  <si>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</si>
  <si>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</si>
  <si>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</si>
  <si>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</si>
  <si>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</si>
  <si>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</si>
  <si>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</si>
  <si>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</si>
  <si>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</si>
  <si>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</si>
  <si>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</si>
  <si>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</si>
  <si>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</si>
  <si>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</si>
  <si>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</si>
  <si>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</si>
  <si>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</si>
  <si>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</si>
  <si>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</si>
  <si>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</si>
  <si>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</si>
  <si>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</si>
  <si>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</si>
  <si>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</si>
  <si>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</si>
  <si>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</si>
  <si>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</si>
  <si>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</si>
  <si>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</si>
  <si>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</si>
  <si>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</si>
  <si>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</si>
  <si>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</si>
  <si>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</si>
  <si>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</si>
  <si>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</si>
  <si>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</si>
  <si>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</si>
  <si>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</si>
  <si>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</si>
  <si>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</si>
  <si>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</si>
  <si>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</si>
  <si>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</si>
  <si>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</si>
  <si>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</si>
  <si>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</si>
  <si>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</si>
  <si>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</si>
  <si>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</si>
  <si>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</si>
  <si>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</si>
  <si>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</si>
  <si>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</si>
  <si>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</si>
  <si>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</si>
  <si>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</si>
  <si>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</si>
  <si>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</si>
  <si>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</si>
  <si>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</si>
  <si>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</si>
  <si>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</si>
  <si>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</si>
  <si>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</si>
  <si>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</si>
  <si>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</si>
  <si>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</si>
  <si>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</si>
  <si>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</si>
  <si>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</si>
  <si>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</si>
  <si>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</si>
  <si>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</si>
  <si>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</si>
  <si>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</si>
  <si>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</si>
  <si>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</si>
  <si>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</si>
  <si>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</si>
  <si>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</si>
  <si>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</si>
  <si>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</si>
  <si>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</si>
  <si>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</si>
  <si>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</si>
  <si>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</si>
  <si>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</si>
  <si>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</si>
  <si>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</si>
  <si>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</si>
  <si>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</si>
  <si>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</si>
  <si>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</si>
  <si>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</si>
  <si>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</si>
  <si>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</si>
  <si>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</si>
  <si>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</si>
  <si>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</si>
  <si>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</si>
  <si>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</si>
  <si>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</si>
  <si>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</si>
  <si>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</si>
  <si>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</si>
  <si>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</si>
  <si>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</si>
  <si>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</si>
  <si>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</si>
  <si>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</si>
  <si>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</si>
  <si>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</si>
  <si>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</si>
  <si>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</si>
  <si>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</si>
  <si>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</si>
  <si>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</si>
  <si>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</si>
  <si>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</si>
  <si>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</si>
  <si>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</si>
  <si>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</si>
  <si>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</si>
  <si>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</si>
  <si>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</si>
  <si>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</si>
  <si>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</si>
  <si>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</si>
  <si>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</si>
  <si>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</si>
  <si>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</si>
  <si>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</si>
  <si>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</si>
  <si>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</si>
  <si>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</si>
  <si>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</si>
  <si>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</si>
  <si>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</si>
  <si>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</si>
  <si>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</si>
  <si>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</si>
  <si>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</si>
  <si>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</si>
  <si>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</si>
  <si>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</si>
  <si>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</si>
  <si>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</si>
  <si>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</si>
  <si>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</si>
  <si>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</si>
  <si>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</si>
  <si>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</si>
  <si>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</si>
  <si>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</si>
  <si>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</si>
  <si>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</si>
  <si>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</si>
  <si>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</si>
  <si>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</si>
  <si>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</si>
  <si>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</si>
  <si>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</si>
  <si>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</si>
  <si>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</si>
  <si>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</si>
  <si>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</si>
  <si>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</si>
  <si>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</si>
  <si>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</si>
  <si>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</si>
  <si>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</si>
  <si>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</si>
  <si>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</si>
  <si>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</si>
  <si>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</si>
  <si>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</si>
  <si>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</si>
  <si>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</si>
  <si>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</si>
  <si>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</si>
  <si>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</si>
  <si>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</si>
  <si>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</si>
  <si>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</si>
  <si>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</si>
  <si>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</si>
  <si>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</si>
  <si>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</si>
  <si>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</si>
  <si>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</si>
  <si>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</si>
  <si>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</si>
  <si>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</si>
  <si>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</si>
  <si>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</si>
  <si>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</si>
  <si>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</si>
  <si>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</si>
  <si>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</si>
  <si>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</si>
  <si>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</si>
  <si>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</si>
  <si>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</si>
  <si>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</si>
  <si>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</si>
  <si>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</si>
  <si>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</si>
  <si>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</si>
  <si>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</si>
  <si>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</si>
  <si>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</si>
  <si>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</si>
  <si>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</si>
  <si>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</si>
  <si>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</si>
  <si>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</si>
  <si>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</si>
  <si>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</si>
  <si>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</si>
  <si>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</si>
  <si>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</si>
  <si>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</si>
  <si>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</si>
  <si>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</si>
  <si>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</si>
  <si>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</si>
  <si>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</si>
  <si>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</si>
  <si>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</si>
  <si>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</si>
  <si>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</si>
  <si>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</si>
  <si>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</si>
  <si>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</si>
  <si>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</si>
  <si>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</si>
  <si>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</si>
  <si>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</si>
  <si>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</si>
  <si>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</si>
  <si>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</si>
  <si>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</si>
  <si>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</si>
  <si>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</si>
  <si>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</si>
  <si>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</si>
  <si>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</si>
  <si>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</si>
  <si>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</si>
  <si>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</si>
  <si>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</si>
  <si>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</si>
  <si>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</si>
  <si>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</si>
  <si>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</si>
  <si>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</si>
  <si>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</si>
  <si>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</si>
  <si>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</si>
  <si>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</si>
  <si>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</si>
  <si>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</si>
  <si>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</si>
  <si>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</si>
  <si>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</si>
  <si>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</si>
  <si>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</si>
  <si>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</si>
  <si>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</si>
  <si>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</si>
  <si>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</si>
  <si>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</si>
  <si>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</si>
  <si>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</si>
  <si>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</si>
  <si>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</si>
  <si>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</si>
  <si>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</si>
  <si>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</si>
  <si>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</si>
  <si>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</si>
  <si>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</si>
  <si>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</si>
  <si>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</si>
  <si>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</si>
  <si>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</si>
  <si>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</si>
  <si>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</si>
  <si>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</si>
  <si>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</si>
  <si>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</si>
  <si>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</si>
  <si>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</si>
  <si>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</si>
  <si>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</si>
  <si>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</si>
  <si>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</si>
  <si>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</si>
  <si>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</si>
  <si>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</si>
  <si>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</si>
  <si>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</si>
  <si>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</si>
  <si>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</si>
  <si>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</si>
  <si>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</si>
  <si>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</si>
  <si>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</si>
  <si>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</si>
  <si>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</si>
  <si>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</si>
  <si>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</si>
  <si>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</si>
  <si>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</si>
  <si>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</si>
  <si>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</si>
  <si>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</si>
  <si>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</si>
  <si>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</si>
  <si>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</si>
  <si>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</si>
  <si>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</si>
  <si>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</si>
  <si>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</si>
  <si>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</si>
  <si>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</si>
  <si>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</si>
  <si>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</si>
  <si>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</si>
  <si>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</si>
  <si>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</si>
  <si>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</si>
  <si>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</si>
  <si>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</si>
  <si>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</si>
  <si>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</si>
  <si>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</si>
  <si>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</si>
  <si>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</si>
  <si>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</si>
  <si>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</si>
  <si>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</si>
  <si>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</si>
  <si>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</si>
  <si>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</si>
  <si>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</si>
  <si>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</si>
  <si>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</si>
  <si>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</si>
  <si>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</si>
  <si>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</si>
  <si>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</si>
  <si>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</si>
  <si>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</si>
  <si>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</si>
  <si>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</si>
  <si>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</si>
  <si>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</si>
  <si>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</si>
  <si>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</si>
  <si>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</si>
  <si>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</si>
  <si>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</si>
  <si>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</si>
  <si>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</si>
  <si>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</si>
  <si>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</si>
  <si>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</si>
  <si>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</si>
  <si>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</si>
  <si>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</si>
  <si>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</si>
  <si>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</si>
  <si>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</si>
  <si>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</si>
  <si>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</si>
  <si>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</si>
  <si>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</si>
  <si>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</si>
  <si>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</si>
  <si>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</si>
  <si>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</si>
  <si>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</si>
  <si>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</si>
  <si>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</si>
  <si>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</si>
  <si>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</si>
  <si>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</si>
  <si>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</si>
  <si>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</si>
  <si>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</si>
  <si>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</si>
  <si>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</si>
  <si>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</si>
  <si>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</si>
  <si>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</si>
  <si>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</si>
  <si>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</si>
  <si>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</si>
  <si>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</si>
  <si>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</si>
  <si>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</si>
  <si>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</si>
  <si>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</si>
  <si>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</si>
  <si>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</si>
  <si>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</si>
  <si>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</si>
  <si>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</si>
  <si>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</si>
  <si>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</si>
  <si>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</si>
  <si>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</si>
  <si>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</si>
  <si>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</si>
  <si>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</si>
  <si>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</si>
  <si>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</si>
  <si>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</si>
  <si>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</si>
  <si>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</si>
  <si>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</si>
  <si>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</si>
  <si>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</si>
  <si>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</si>
  <si>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</si>
  <si>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</si>
  <si>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</si>
  <si>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</si>
  <si>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</si>
  <si>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</si>
  <si>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</si>
  <si>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</si>
  <si>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</si>
  <si>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</si>
  <si>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</si>
  <si>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</si>
  <si>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</si>
  <si>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</si>
  <si>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</si>
  <si>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</si>
  <si>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</si>
  <si>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</si>
  <si>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</si>
  <si>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</si>
  <si>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</si>
  <si>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</si>
  <si>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</si>
  <si>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</si>
  <si>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</si>
  <si>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</si>
  <si>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</si>
  <si>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</si>
  <si>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</si>
  <si>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</si>
  <si>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</si>
  <si>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</si>
  <si>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</si>
  <si>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</si>
  <si>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</si>
  <si>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</si>
  <si>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</si>
  <si>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</si>
  <si>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</si>
  <si>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</si>
  <si>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</si>
  <si>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</si>
  <si>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</si>
  <si>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</si>
  <si>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</si>
  <si>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</si>
  <si>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</si>
  <si>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</si>
  <si>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</si>
  <si>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</si>
  <si>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</si>
  <si>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</si>
  <si>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</si>
  <si>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</si>
  <si>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</si>
  <si>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</si>
  <si>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</si>
  <si>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</si>
  <si>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</si>
  <si>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</si>
  <si>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</si>
  <si>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</si>
  <si>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</si>
  <si>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</si>
  <si>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</si>
  <si>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</si>
  <si>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</si>
  <si>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</si>
  <si>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</si>
  <si>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</si>
  <si>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</si>
  <si>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</si>
  <si>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</si>
  <si>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</si>
  <si>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</si>
  <si>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</si>
  <si>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</si>
  <si>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</si>
  <si>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</si>
  <si>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</si>
  <si>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</si>
  <si>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</si>
  <si>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</si>
  <si>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</si>
  <si>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</si>
  <si>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</si>
  <si>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</si>
  <si>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</si>
  <si>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</si>
  <si>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</si>
  <si>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</si>
  <si>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</si>
  <si>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</si>
  <si>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</si>
  <si>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</si>
  <si>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</si>
  <si>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</si>
  <si>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</si>
  <si>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</si>
  <si>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</si>
  <si>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</si>
  <si>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</si>
  <si>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</si>
  <si>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</si>
  <si>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</si>
  <si>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</si>
  <si>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</si>
  <si>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</si>
  <si>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</si>
  <si>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</si>
  <si>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</si>
  <si>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</si>
  <si>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</si>
  <si>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</si>
  <si>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</si>
  <si>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</si>
  <si>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</si>
  <si>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</si>
  <si>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</si>
  <si>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</si>
  <si>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</si>
  <si>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</si>
  <si>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</si>
  <si>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</si>
  <si>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</si>
  <si>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</si>
  <si>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</si>
  <si>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</si>
  <si>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</si>
  <si>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</si>
  <si>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</si>
  <si>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</si>
  <si>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</si>
  <si>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</si>
  <si>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</si>
  <si>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</si>
  <si>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</si>
  <si>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</si>
  <si>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</si>
  <si>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</si>
  <si>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</si>
  <si>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</si>
  <si>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</si>
  <si>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</si>
  <si>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</si>
  <si>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</si>
  <si>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</si>
  <si>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</si>
  <si>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</si>
  <si>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</si>
  <si>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</si>
  <si>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</si>
  <si>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</si>
  <si>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</si>
  <si>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</si>
  <si>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</si>
  <si>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</si>
  <si>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</si>
  <si>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</si>
  <si>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</si>
  <si>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</si>
  <si>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</si>
  <si>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</si>
  <si>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</si>
  <si>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</si>
  <si>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</si>
  <si>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</si>
  <si>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</si>
  <si>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</si>
  <si>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</si>
  <si>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</si>
  <si>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</si>
  <si>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</si>
  <si>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</si>
  <si>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</si>
  <si>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</si>
  <si>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</si>
  <si>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</si>
  <si>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</si>
  <si>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</si>
  <si>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</si>
  <si>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</si>
  <si>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</si>
  <si>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</si>
  <si>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</si>
  <si>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</si>
  <si>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</si>
  <si>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</si>
  <si>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</si>
  <si>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</si>
  <si>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</si>
  <si>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</si>
  <si>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</si>
  <si>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</si>
  <si>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</si>
  <si>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</si>
  <si>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</si>
  <si>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</si>
  <si>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</si>
  <si>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</si>
  <si>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</si>
  <si>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</si>
  <si>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</si>
  <si>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</si>
  <si>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</si>
  <si>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</si>
  <si>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</si>
  <si>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</si>
  <si>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</si>
  <si>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</si>
  <si>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</si>
  <si>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</si>
  <si>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</si>
  <si>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</si>
  <si>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</si>
  <si>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</si>
  <si>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</si>
  <si>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</si>
  <si>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</si>
  <si>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</si>
  <si>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</si>
  <si>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</si>
  <si>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</si>
  <si>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</si>
  <si>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</si>
  <si>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</si>
  <si>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</si>
  <si>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</si>
  <si>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</si>
  <si>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</si>
  <si>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</si>
  <si>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</si>
  <si>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</si>
  <si>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</si>
  <si>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</si>
  <si>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</si>
  <si>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</si>
  <si>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</si>
  <si>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</si>
  <si>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</si>
  <si>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</si>
  <si>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</si>
  <si>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</si>
  <si>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</si>
  <si>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</si>
  <si>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</si>
  <si>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</si>
  <si>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</si>
  <si>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</si>
  <si>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</si>
  <si>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</si>
  <si>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</si>
  <si>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</si>
  <si>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</si>
  <si>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</si>
  <si>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</si>
  <si>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</si>
  <si>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</si>
  <si>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</si>
  <si>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</si>
  <si>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</si>
  <si>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</si>
  <si>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</si>
  <si>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</si>
  <si>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</si>
  <si>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</si>
  <si>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</si>
  <si>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</si>
  <si>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</si>
  <si>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</si>
  <si>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</si>
  <si>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</si>
  <si>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</si>
  <si>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</si>
  <si>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</si>
  <si>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</si>
  <si>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</si>
  <si>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</si>
  <si>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</si>
  <si>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</si>
  <si>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</si>
  <si>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</si>
  <si>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</si>
  <si>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</si>
  <si>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</si>
  <si>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</si>
  <si>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</si>
  <si>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</si>
  <si>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</si>
  <si>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</si>
  <si>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</si>
  <si>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</si>
  <si>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</si>
  <si>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</si>
  <si>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</si>
  <si>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</si>
  <si>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</si>
  <si>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</si>
  <si>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</si>
  <si>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</si>
  <si>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</si>
  <si>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</si>
  <si>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</si>
  <si>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</si>
  <si>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</si>
  <si>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</si>
  <si>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</si>
  <si>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</si>
  <si>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</si>
  <si>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</si>
  <si>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</si>
  <si>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</si>
  <si>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</si>
  <si>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</si>
  <si>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</si>
  <si>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</si>
  <si>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</si>
  <si>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</si>
  <si>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</si>
  <si>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</si>
  <si>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</si>
  <si>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</si>
  <si>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</si>
  <si>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</si>
  <si>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</si>
  <si>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</si>
  <si>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</si>
  <si>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</si>
  <si>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</si>
  <si>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</si>
  <si>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</si>
  <si>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</si>
  <si>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</si>
  <si>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</si>
  <si>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</si>
  <si>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</si>
  <si>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</si>
  <si>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</si>
  <si>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</si>
  <si>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</si>
  <si>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</si>
  <si>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</si>
  <si>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</si>
  <si>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</si>
  <si>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</si>
  <si>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</si>
  <si>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</si>
  <si>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</si>
  <si>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</si>
  <si>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</si>
  <si>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</si>
  <si>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</si>
  <si>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</si>
  <si>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</si>
  <si>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</si>
  <si>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</si>
  <si>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</si>
  <si>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</si>
  <si>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</si>
  <si>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</si>
  <si>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</si>
  <si>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</si>
  <si>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</si>
  <si>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</si>
  <si>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</si>
  <si>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</si>
  <si>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</si>
  <si>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</si>
  <si>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</si>
  <si>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</si>
  <si>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</si>
  <si>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</si>
  <si>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</si>
  <si>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</si>
  <si>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</si>
  <si>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</si>
  <si>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</si>
  <si>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</si>
  <si>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</si>
  <si>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</si>
  <si>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</si>
  <si>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</si>
  <si>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</si>
  <si>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</si>
  <si>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</si>
  <si>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</si>
  <si>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</si>
  <si>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</si>
  <si>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</si>
  <si>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</si>
  <si>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</si>
  <si>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</si>
  <si>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</si>
  <si>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</si>
  <si>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</si>
  <si>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</si>
  <si>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</si>
  <si>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</si>
  <si>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</si>
  <si>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</si>
  <si>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</si>
  <si>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</si>
  <si>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</si>
  <si>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</si>
  <si>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</si>
  <si>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</si>
  <si>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</si>
  <si>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</si>
  <si>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</si>
  <si>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</si>
  <si>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</si>
  <si>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</si>
  <si>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</si>
  <si>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</si>
  <si>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</si>
  <si>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</si>
  <si>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</si>
  <si>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</si>
  <si>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</si>
  <si>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</si>
  <si>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</si>
  <si>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</si>
  <si>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</si>
  <si>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</si>
  <si>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</si>
  <si>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</si>
  <si>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</si>
  <si>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</si>
  <si>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</si>
  <si>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</si>
  <si>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</si>
  <si>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</si>
  <si>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</si>
  <si>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</si>
  <si>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</si>
  <si>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</si>
  <si>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</si>
  <si>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</si>
  <si>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</si>
  <si>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</si>
  <si>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</si>
  <si>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</si>
  <si>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</si>
  <si>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</si>
  <si>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</si>
  <si>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</si>
  <si>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</si>
  <si>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</si>
  <si>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</si>
  <si>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</si>
  <si>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</si>
  <si>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</si>
  <si>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</si>
  <si>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</si>
  <si>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</si>
  <si>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</si>
  <si>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</si>
  <si>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</si>
  <si>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</si>
  <si>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</si>
  <si>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</si>
  <si>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</si>
  <si>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</si>
  <si>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</si>
  <si>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</si>
  <si>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</si>
  <si>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</si>
  <si>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</si>
  <si>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</si>
  <si>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</si>
  <si>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</si>
  <si>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</si>
  <si>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</si>
  <si>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</si>
  <si>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</si>
  <si>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</si>
  <si>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</si>
  <si>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</si>
  <si>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</si>
  <si>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</si>
  <si>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</si>
  <si>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</si>
  <si>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</si>
  <si>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</si>
  <si>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</si>
  <si>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</si>
  <si>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</si>
  <si>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</si>
  <si>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</si>
  <si>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</si>
  <si>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</si>
  <si>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</si>
  <si>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</si>
  <si>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</si>
  <si>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</si>
  <si>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</si>
  <si>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</si>
  <si>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</si>
  <si>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</si>
  <si>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</si>
  <si>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</si>
  <si>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</si>
  <si>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</si>
  <si>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</si>
  <si>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</si>
  <si>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</si>
  <si>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</si>
  <si>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</si>
  <si>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</si>
  <si>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</si>
  <si>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</si>
  <si>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</si>
  <si>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</si>
  <si>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</si>
  <si>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</si>
  <si>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</si>
  <si>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</si>
  <si>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</si>
  <si>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</si>
  <si>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</si>
  <si>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</si>
  <si>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</si>
  <si>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</si>
  <si>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</si>
  <si>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</si>
  <si>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</si>
  <si>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</si>
  <si>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</si>
  <si>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</si>
  <si>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</si>
  <si>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</si>
  <si>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</si>
  <si>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</si>
  <si>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</si>
  <si>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</si>
  <si>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</si>
  <si>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</si>
  <si>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</si>
  <si>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</si>
  <si>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</si>
  <si>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</si>
  <si>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</si>
  <si>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</si>
  <si>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</si>
  <si>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</si>
  <si>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</si>
  <si>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</si>
  <si>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</si>
  <si>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</si>
  <si>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</si>
  <si>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</si>
  <si>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</si>
  <si>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</si>
  <si>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</si>
  <si>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</si>
  <si>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</si>
  <si>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</si>
  <si>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</si>
  <si>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</si>
  <si>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</si>
  <si>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</si>
  <si>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</si>
  <si>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</si>
  <si>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</si>
  <si>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</si>
  <si>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</si>
  <si>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</si>
  <si>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</si>
  <si>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</si>
  <si>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</si>
  <si>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</si>
  <si>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</si>
  <si>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</si>
  <si>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</si>
  <si>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</si>
  <si>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</si>
  <si>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</si>
  <si>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</si>
  <si>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</si>
  <si>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</si>
  <si>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</si>
  <si>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</si>
  <si>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</si>
  <si>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</si>
  <si>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</si>
  <si>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</si>
  <si>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</si>
  <si>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</si>
  <si>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</si>
  <si>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</si>
  <si>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</si>
  <si>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</si>
  <si>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</si>
  <si>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</si>
  <si>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</si>
  <si>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</si>
  <si>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</si>
  <si>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</si>
  <si>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</si>
  <si>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</si>
  <si>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</si>
  <si>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</si>
  <si>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</si>
  <si>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</si>
  <si>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</si>
  <si>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</si>
  <si>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</si>
  <si>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</si>
  <si>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</si>
  <si>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</si>
  <si>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</si>
  <si>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</si>
  <si>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</si>
  <si>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</si>
  <si>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</si>
  <si>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</si>
  <si>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</si>
  <si>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</si>
  <si>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</si>
  <si>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</si>
  <si>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</si>
  <si>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</si>
  <si>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</si>
  <si>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</si>
  <si>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</si>
  <si>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</si>
  <si>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</si>
  <si>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</si>
  <si>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</si>
  <si>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</si>
  <si>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</si>
  <si>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</si>
  <si>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</si>
  <si>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</si>
  <si>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</si>
  <si>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</si>
  <si>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</si>
  <si>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</si>
  <si>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</si>
  <si>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</si>
  <si>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</si>
  <si>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</si>
  <si>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</si>
  <si>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</si>
  <si>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</si>
  <si>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</si>
  <si>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</si>
  <si>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</si>
  <si>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</si>
  <si>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</si>
  <si>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</si>
  <si>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</si>
  <si>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</si>
  <si>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</si>
  <si>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</si>
  <si>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</si>
  <si>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</si>
  <si>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</si>
  <si>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</si>
  <si>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</si>
  <si>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</si>
  <si>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</si>
  <si>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>Aguardando solicitar MC1</t>
  </si>
  <si>
    <t>TP pronto 09h08 / Previsão após i51 as 13h00</t>
  </si>
  <si>
    <t xml:space="preserve">Alterado programação para deslocamento de ZPN para ZEH / MC1 08h08 / Aguardando previsão de faixa / 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</si>
  <si>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</si>
  <si>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</si>
  <si>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</si>
  <si>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</si>
  <si>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</si>
  <si>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</si>
  <si>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</si>
  <si>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</si>
  <si>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</si>
  <si>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</si>
  <si>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</si>
  <si>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</si>
  <si>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</si>
  <si>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</si>
  <si>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</si>
  <si>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luiz granado</t>
  </si>
  <si>
    <t>Execução de solda - Condicionado a temperatura (ZMA1)</t>
  </si>
  <si>
    <t xml:space="preserve">luiz granado </t>
  </si>
  <si>
    <t>ZPD</t>
  </si>
  <si>
    <t>ZIQ-ZPD</t>
  </si>
  <si>
    <t>ZIQZPD</t>
  </si>
  <si>
    <t>09;30</t>
  </si>
  <si>
    <t>Claudemir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</si>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</sst>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AQ299" activePane="bottomRight" state="frozen"/>
      <selection pane="bottomRight" activeCell="BJ308" sqref="BJ308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0" t="s">
        <v>969</v>
      </c>
      <c r="C1" s="241"/>
      <c r="D1" s="241"/>
      <c r="E1" s="231"/>
      <c r="F1" s="240" t="s">
        <v>970</v>
      </c>
      <c r="G1" s="241"/>
      <c r="H1" s="242"/>
      <c r="I1" s="241"/>
      <c r="J1" s="241"/>
      <c r="K1" s="241"/>
      <c r="L1" s="241"/>
      <c r="M1" s="241"/>
      <c r="N1" s="241"/>
      <c r="O1" s="241"/>
      <c r="P1" s="241"/>
      <c r="Q1" s="241"/>
      <c r="R1" s="241"/>
      <c r="S1" s="241"/>
      <c r="T1" s="241"/>
      <c r="U1" s="241"/>
      <c r="V1" s="241"/>
      <c r="W1" s="241"/>
      <c r="X1" s="241"/>
      <c r="Y1" s="241"/>
      <c r="Z1" s="241"/>
      <c r="AA1" s="241"/>
      <c r="AB1" s="241"/>
      <c r="AC1" s="241"/>
      <c r="AD1" s="241"/>
      <c r="AE1" s="241"/>
      <c r="AF1" s="241"/>
      <c r="AG1" s="243"/>
      <c r="AH1" s="4"/>
      <c r="AI1" s="250" t="s">
        <v>971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4"/>
      <c r="BH1" s="255" t="s">
        <v>972</v>
      </c>
      <c r="BI1" s="256"/>
      <c r="BJ1" s="256"/>
      <c r="BK1" s="257"/>
      <c r="BL1" s="211" t="s">
        <v>973</v>
      </c>
      <c r="BM1" s="247" t="s">
        <v>974</v>
      </c>
      <c r="BN1" s="248"/>
      <c r="BO1" s="248"/>
      <c r="BP1" s="248"/>
      <c r="BQ1" s="248"/>
      <c r="BR1" s="248"/>
      <c r="BS1" s="249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0" t="s">
        <v>975</v>
      </c>
      <c r="AJ2" s="251"/>
      <c r="AK2" s="251"/>
      <c r="AL2" s="251"/>
      <c r="AM2" s="252"/>
      <c r="AN2" s="253"/>
      <c r="AO2" s="251"/>
      <c r="AP2" s="251"/>
      <c r="AQ2" s="254"/>
      <c r="AR2" s="5"/>
      <c r="AS2" s="250" t="s">
        <v>978</v>
      </c>
      <c r="AT2" s="251"/>
      <c r="AU2" s="251"/>
      <c r="AV2" s="251"/>
      <c r="AW2" s="251"/>
      <c r="AX2" s="251"/>
      <c r="AY2" s="254"/>
      <c r="AZ2" s="5"/>
      <c r="BA2" s="244" t="s">
        <v>979</v>
      </c>
      <c r="BB2" s="246"/>
      <c r="BC2" s="250" t="s">
        <v>976</v>
      </c>
      <c r="BD2" s="251"/>
      <c r="BE2" s="251"/>
      <c r="BF2" s="254"/>
      <c r="BG2" s="4"/>
      <c r="BH2" s="258"/>
      <c r="BI2" s="259"/>
      <c r="BJ2" s="259"/>
      <c r="BK2" s="260"/>
      <c r="BL2" s="4"/>
      <c r="BM2" s="261"/>
      <c r="BN2" s="262"/>
      <c r="BO2" s="262"/>
      <c r="BP2" s="262"/>
      <c r="BQ2" s="262"/>
      <c r="BR2" s="262"/>
      <c r="BS2" s="263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44" t="s">
        <v>980</v>
      </c>
      <c r="AJ3" s="246"/>
      <c r="AK3" s="244" t="s">
        <v>981</v>
      </c>
      <c r="AL3" s="245"/>
      <c r="AM3" s="266"/>
      <c r="AN3" s="267"/>
      <c r="AO3" s="245"/>
      <c r="AP3" s="245"/>
      <c r="AQ3" s="246"/>
      <c r="AR3" s="60"/>
      <c r="AS3" s="238" t="s">
        <v>987</v>
      </c>
      <c r="AT3" s="239"/>
      <c r="AU3" s="238" t="s">
        <v>988</v>
      </c>
      <c r="AV3" s="239"/>
      <c r="AW3" s="238" t="s">
        <v>989</v>
      </c>
      <c r="AX3" s="239"/>
      <c r="AY3" s="60" t="s">
        <v>990</v>
      </c>
      <c r="AZ3" s="60"/>
      <c r="BA3" s="264"/>
      <c r="BB3" s="265"/>
      <c r="BC3" s="244" t="s">
        <v>983</v>
      </c>
      <c r="BD3" s="245"/>
      <c r="BE3" s="245"/>
      <c r="BF3" s="246"/>
      <c r="BG3" s="59"/>
      <c r="BH3" s="258"/>
      <c r="BI3" s="259"/>
      <c r="BJ3" s="259"/>
      <c r="BK3" s="260"/>
      <c r="BL3" s="59"/>
      <c r="BM3" s="247" t="s">
        <v>991</v>
      </c>
      <c r="BN3" s="248"/>
      <c r="BO3" s="248"/>
      <c r="BP3" s="249"/>
      <c r="BQ3" s="247" t="s">
        <v>773</v>
      </c>
      <c r="BR3" s="248"/>
      <c r="BS3" s="249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1145</v>
      </c>
      <c r="BK46" s="16" t="s">
        <v>1145</v>
      </c>
      <c r="BL46" s="15"/>
      <c r="BM46" s="130" t="s">
        <v>466</v>
      </c>
      <c r="BN46" s="130" t="s">
        <v>487</v>
      </c>
      <c r="BO46" s="130" t="s">
        <v>573</v>
      </c>
      <c r="BP46" s="16" t="s">
        <v>1145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1146</v>
      </c>
      <c r="N47" s="127" t="s">
        <v>1147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1148</v>
      </c>
      <c r="BK47" s="16" t="s">
        <v>1148</v>
      </c>
      <c r="BL47" s="15"/>
      <c r="BM47" s="130" t="s">
        <v>476</v>
      </c>
      <c r="BN47" s="130" t="s">
        <v>476</v>
      </c>
      <c r="BO47" s="130" t="s">
        <v>476</v>
      </c>
      <c r="BP47" s="16" t="s">
        <v>1148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1149</v>
      </c>
      <c r="BK48" s="16" t="s">
        <v>1149</v>
      </c>
      <c r="BL48" s="15"/>
      <c r="BM48" s="130" t="s">
        <v>469</v>
      </c>
      <c r="BN48" s="130" t="s">
        <v>489</v>
      </c>
      <c r="BO48" s="130" t="s">
        <v>556</v>
      </c>
      <c r="BP48" s="16" t="s">
        <v>1149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1150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1151</v>
      </c>
      <c r="BK49" s="16" t="s">
        <v>1151</v>
      </c>
      <c r="BL49" s="15"/>
      <c r="BM49" s="130" t="s">
        <v>478</v>
      </c>
      <c r="BN49" s="130" t="s">
        <v>502</v>
      </c>
      <c r="BO49" s="130" t="s">
        <v>502</v>
      </c>
      <c r="BP49" s="16" t="s">
        <v>1151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1152</v>
      </c>
      <c r="N50" s="127" t="s">
        <v>1153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1154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1155</v>
      </c>
      <c r="BK50" s="16" t="s">
        <v>1155</v>
      </c>
      <c r="BL50" s="15"/>
      <c r="BM50" s="130" t="s">
        <v>476</v>
      </c>
      <c r="BN50" s="130" t="s">
        <v>476</v>
      </c>
      <c r="BO50" s="130" t="s">
        <v>476</v>
      </c>
      <c r="BP50" s="16" t="s">
        <v>1155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1156</v>
      </c>
      <c r="BK52" s="16" t="s">
        <v>1156</v>
      </c>
      <c r="BL52" s="15"/>
      <c r="BM52" s="130" t="s">
        <v>468</v>
      </c>
      <c r="BN52" s="130" t="s">
        <v>498</v>
      </c>
      <c r="BO52" s="130" t="s">
        <v>585</v>
      </c>
      <c r="BP52" s="16" t="s">
        <v>1156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1157</v>
      </c>
      <c r="N53" s="127" t="s">
        <v>1158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1159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1160</v>
      </c>
      <c r="BK53" s="16" t="s">
        <v>1160</v>
      </c>
      <c r="BL53" s="15"/>
      <c r="BM53" s="130" t="s">
        <v>471</v>
      </c>
      <c r="BN53" s="130" t="s">
        <v>500</v>
      </c>
      <c r="BO53" s="130" t="s">
        <v>561</v>
      </c>
      <c r="BP53" s="16" t="s">
        <v>1160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1161</v>
      </c>
      <c r="N54" s="127" t="s">
        <v>1162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1163</v>
      </c>
      <c r="X54" s="104" t="s">
        <v>452</v>
      </c>
      <c r="Y54" s="129" t="s">
        <v>455</v>
      </c>
      <c r="Z54" s="104"/>
      <c r="AA54" s="183" t="s">
        <v>1164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1165</v>
      </c>
      <c r="BK55" s="16" t="s">
        <v>1165</v>
      </c>
      <c r="BL55" s="15"/>
      <c r="BM55" s="130" t="s">
        <v>472</v>
      </c>
      <c r="BN55" s="130" t="s">
        <v>501</v>
      </c>
      <c r="BO55" s="130" t="s">
        <v>552</v>
      </c>
      <c r="BP55" s="16" t="s">
        <v>1165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1166</v>
      </c>
      <c r="BK56" s="16" t="s">
        <v>1166</v>
      </c>
      <c r="BL56" s="15"/>
      <c r="BM56" s="130" t="s">
        <v>471</v>
      </c>
      <c r="BN56" s="130" t="s">
        <v>500</v>
      </c>
      <c r="BO56" s="130" t="s">
        <v>561</v>
      </c>
      <c r="BP56" s="16" t="s">
        <v>1166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1167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1168</v>
      </c>
      <c r="BK58" s="16" t="s">
        <v>1168</v>
      </c>
      <c r="BL58" s="15"/>
      <c r="BM58" s="130" t="s">
        <v>478</v>
      </c>
      <c r="BN58" s="130" t="s">
        <v>502</v>
      </c>
      <c r="BO58" s="130" t="s">
        <v>502</v>
      </c>
      <c r="BP58" s="16" t="s">
        <v>1168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1169</v>
      </c>
      <c r="BK59" s="16" t="s">
        <v>1169</v>
      </c>
      <c r="BL59" s="15"/>
      <c r="BM59" s="130" t="s">
        <v>464</v>
      </c>
      <c r="BN59" s="130" t="s">
        <v>486</v>
      </c>
      <c r="BO59" s="130" t="s">
        <v>550</v>
      </c>
      <c r="BP59" s="16" t="s">
        <v>1169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1170</v>
      </c>
      <c r="BK60" s="16" t="s">
        <v>1170</v>
      </c>
      <c r="BL60" s="15"/>
      <c r="BM60" s="130" t="s">
        <v>464</v>
      </c>
      <c r="BN60" s="130" t="s">
        <v>486</v>
      </c>
      <c r="BO60" s="130" t="s">
        <v>550</v>
      </c>
      <c r="BP60" s="16" t="s">
        <v>1171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1172</v>
      </c>
      <c r="BK61" s="16" t="s">
        <v>1172</v>
      </c>
      <c r="BL61" s="15"/>
      <c r="BM61" s="130" t="s">
        <v>471</v>
      </c>
      <c r="BN61" s="130" t="s">
        <v>500</v>
      </c>
      <c r="BO61" s="130" t="s">
        <v>561</v>
      </c>
      <c r="BP61" s="16" t="s">
        <v>1172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1173</v>
      </c>
      <c r="BK65" s="16" t="s">
        <v>1173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1150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1174</v>
      </c>
      <c r="BK66" s="195" t="s">
        <v>1174</v>
      </c>
      <c r="BL66" s="15"/>
      <c r="BM66" s="130" t="s">
        <v>471</v>
      </c>
      <c r="BN66" s="130" t="s">
        <v>500</v>
      </c>
      <c r="BO66" s="130" t="s">
        <v>561</v>
      </c>
      <c r="BP66" s="198" t="s">
        <v>1174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1175</v>
      </c>
      <c r="BK67" s="16" t="s">
        <v>1175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1176</v>
      </c>
      <c r="N68" s="127" t="s">
        <v>1177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1178</v>
      </c>
      <c r="BK68" s="16" t="s">
        <v>1178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1157</v>
      </c>
      <c r="N69" s="127" t="s">
        <v>1158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1159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1179</v>
      </c>
      <c r="BK69" s="16" t="s">
        <v>1179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1161</v>
      </c>
      <c r="N70" s="127" t="s">
        <v>1162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1180</v>
      </c>
      <c r="X70" s="104" t="s">
        <v>452</v>
      </c>
      <c r="Y70" s="129" t="s">
        <v>455</v>
      </c>
      <c r="Z70" s="104"/>
      <c r="AA70" s="183" t="s">
        <v>1164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1179</v>
      </c>
      <c r="BJ70" s="16" t="s">
        <v>1179</v>
      </c>
      <c r="BK70" s="16" t="s">
        <v>1179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1181</v>
      </c>
      <c r="BK71" s="195" t="s">
        <v>1181</v>
      </c>
      <c r="BL71" s="15"/>
      <c r="BM71" s="130" t="s">
        <v>472</v>
      </c>
      <c r="BN71" s="130" t="s">
        <v>501</v>
      </c>
      <c r="BO71" s="130" t="s">
        <v>596</v>
      </c>
      <c r="BP71" s="198" t="s">
        <v>1181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1175</v>
      </c>
      <c r="BK72" s="16" t="s">
        <v>1175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1182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1175</v>
      </c>
      <c r="BK73" s="16" t="s">
        <v>1175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1183</v>
      </c>
      <c r="BK74" s="195" t="s">
        <v>1183</v>
      </c>
      <c r="BL74" s="15"/>
      <c r="BM74" s="130" t="s">
        <v>471</v>
      </c>
      <c r="BN74" s="130" t="s">
        <v>500</v>
      </c>
      <c r="BO74" s="130" t="s">
        <v>561</v>
      </c>
      <c r="BP74" s="195" t="s">
        <v>1183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1179</v>
      </c>
      <c r="BK76" s="16" t="s">
        <v>1179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1175</v>
      </c>
      <c r="BJ77" s="110" t="s">
        <v>1175</v>
      </c>
      <c r="BK77" s="110" t="s">
        <v>1175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1184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1185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1186</v>
      </c>
      <c r="BK80" s="16" t="s">
        <v>1186</v>
      </c>
      <c r="BL80" s="15"/>
      <c r="BM80" s="130" t="s">
        <v>468</v>
      </c>
      <c r="BN80" s="130" t="s">
        <v>488</v>
      </c>
      <c r="BO80" s="130" t="s">
        <v>604</v>
      </c>
      <c r="BP80" s="16" t="s">
        <v>1186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1187</v>
      </c>
      <c r="BK81" s="16" t="s">
        <v>1187</v>
      </c>
      <c r="BL81" s="15"/>
      <c r="BM81" s="130" t="s">
        <v>471</v>
      </c>
      <c r="BN81" s="130" t="s">
        <v>500</v>
      </c>
      <c r="BO81" s="130" t="s">
        <v>599</v>
      </c>
      <c r="BP81" s="16" t="s">
        <v>1187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1187</v>
      </c>
      <c r="BK82" s="16" t="s">
        <v>1187</v>
      </c>
      <c r="BL82" s="15"/>
      <c r="BM82" s="130" t="s">
        <v>471</v>
      </c>
      <c r="BN82" s="130" t="s">
        <v>500</v>
      </c>
      <c r="BO82" s="130" t="s">
        <v>599</v>
      </c>
      <c r="BP82" s="16" t="s">
        <v>1187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1188</v>
      </c>
      <c r="BK83" s="16" t="s">
        <v>1188</v>
      </c>
      <c r="BL83" s="15"/>
      <c r="BM83" s="130" t="s">
        <v>471</v>
      </c>
      <c r="BN83" s="130" t="s">
        <v>491</v>
      </c>
      <c r="BO83" s="130" t="s">
        <v>599</v>
      </c>
      <c r="BP83" s="16" t="s">
        <v>1188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1189</v>
      </c>
      <c r="N84" s="127" t="s">
        <v>1190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1191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1192</v>
      </c>
      <c r="BK84" s="16" t="s">
        <v>1192</v>
      </c>
      <c r="BL84" s="15"/>
      <c r="BM84" s="130" t="s">
        <v>468</v>
      </c>
      <c r="BN84" s="130" t="s">
        <v>498</v>
      </c>
      <c r="BO84" s="130" t="s">
        <v>555</v>
      </c>
      <c r="BP84" s="203" t="s">
        <v>1192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1193</v>
      </c>
      <c r="BK85" s="16" t="s">
        <v>1193</v>
      </c>
      <c r="BL85" s="15"/>
      <c r="BM85" s="130" t="s">
        <v>471</v>
      </c>
      <c r="BN85" s="130" t="s">
        <v>500</v>
      </c>
      <c r="BO85" s="130" t="s">
        <v>599</v>
      </c>
      <c r="BP85" s="16" t="s">
        <v>1193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1194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1195</v>
      </c>
      <c r="BK87" s="16" t="s">
        <v>1195</v>
      </c>
      <c r="BL87" s="15"/>
      <c r="BM87" s="130" t="s">
        <v>476</v>
      </c>
      <c r="BN87" s="130" t="s">
        <v>476</v>
      </c>
      <c r="BO87" s="130" t="s">
        <v>476</v>
      </c>
      <c r="BP87" s="16" t="s">
        <v>1196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1187</v>
      </c>
      <c r="BK88" s="16" t="s">
        <v>1187</v>
      </c>
      <c r="BL88" s="15"/>
      <c r="BM88" s="130" t="s">
        <v>471</v>
      </c>
      <c r="BN88" s="130" t="s">
        <v>500</v>
      </c>
      <c r="BO88" s="130" t="s">
        <v>599</v>
      </c>
      <c r="BP88" s="16" t="s">
        <v>1187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1197</v>
      </c>
      <c r="BK89" s="16" t="s">
        <v>1197</v>
      </c>
      <c r="BL89" s="15"/>
      <c r="BM89" s="130" t="s">
        <v>476</v>
      </c>
      <c r="BN89" s="130" t="s">
        <v>476</v>
      </c>
      <c r="BO89" s="130" t="s">
        <v>476</v>
      </c>
      <c r="BP89" s="16" t="s">
        <v>1197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1198</v>
      </c>
      <c r="W90" s="151" t="s">
        <v>1199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1200</v>
      </c>
      <c r="BK90" s="16" t="s">
        <v>1200</v>
      </c>
      <c r="BL90" s="15"/>
      <c r="BM90" s="130" t="s">
        <v>472</v>
      </c>
      <c r="BN90" s="130" t="s">
        <v>501</v>
      </c>
      <c r="BO90" s="130" t="s">
        <v>552</v>
      </c>
      <c r="BP90" s="16" t="s">
        <v>1200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1201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1202</v>
      </c>
      <c r="W91" s="105" t="s">
        <v>1203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1204</v>
      </c>
      <c r="BK91" s="16" t="s">
        <v>1204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1205</v>
      </c>
      <c r="BK92" s="16" t="s">
        <v>1205</v>
      </c>
      <c r="BL92" s="15"/>
      <c r="BM92" s="130" t="s">
        <v>471</v>
      </c>
      <c r="BN92" s="130" t="s">
        <v>500</v>
      </c>
      <c r="BO92" s="130" t="s">
        <v>599</v>
      </c>
      <c r="BP92" s="16" t="s">
        <v>1205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1206</v>
      </c>
      <c r="BK95" s="17" t="s">
        <v>1207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1208</v>
      </c>
      <c r="BK96" s="16" t="s">
        <v>1208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1209</v>
      </c>
      <c r="J97" s="127">
        <v>73</v>
      </c>
      <c r="K97" s="127">
        <v>262</v>
      </c>
      <c r="L97" s="105">
        <v>433</v>
      </c>
      <c r="M97" s="127" t="s">
        <v>1210</v>
      </c>
      <c r="N97" s="127" t="s">
        <v>1211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1212</v>
      </c>
      <c r="W97" s="105" t="s">
        <v>1213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1214</v>
      </c>
      <c r="BK97" s="17" t="s">
        <v>1215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1216</v>
      </c>
      <c r="BK98" s="17" t="s">
        <v>1217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1218</v>
      </c>
      <c r="BK99" s="17" t="s">
        <v>1219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1216</v>
      </c>
      <c r="BK100" s="17" t="s">
        <v>1217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1220</v>
      </c>
      <c r="BK101" s="17" t="s">
        <v>1221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1222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1223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1202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1224</v>
      </c>
      <c r="BK102" s="17" t="s">
        <v>1225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1198</v>
      </c>
      <c r="W103" s="151" t="s">
        <v>1199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1216</v>
      </c>
      <c r="BK103" s="17" t="s">
        <v>1226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1226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1227</v>
      </c>
      <c r="BK104" s="17" t="s">
        <v>1228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1209</v>
      </c>
      <c r="J106" s="105">
        <v>73</v>
      </c>
      <c r="K106" s="105">
        <v>262</v>
      </c>
      <c r="L106" s="105" t="s">
        <v>624</v>
      </c>
      <c r="M106" s="127" t="s">
        <v>1210</v>
      </c>
      <c r="N106" s="127" t="s">
        <v>1211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1229</v>
      </c>
      <c r="W106" s="151" t="s">
        <v>1230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1231</v>
      </c>
      <c r="BK106" s="16" t="s">
        <v>1231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1232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1233</v>
      </c>
      <c r="BK107" s="16" t="s">
        <v>1233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1232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1234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1235</v>
      </c>
      <c r="N108" s="127" t="s">
        <v>1236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1237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1238</v>
      </c>
      <c r="BK108" s="17" t="s">
        <v>1239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1240</v>
      </c>
      <c r="BK109" s="16" t="s">
        <v>1240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1241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1242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1243</v>
      </c>
      <c r="BK110" s="16" t="s">
        <v>1243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1244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1245</v>
      </c>
      <c r="BK111" s="17" t="s">
        <v>1246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1247</v>
      </c>
      <c r="J114" s="105">
        <v>73</v>
      </c>
      <c r="K114" s="105">
        <v>262</v>
      </c>
      <c r="L114" s="105" t="s">
        <v>624</v>
      </c>
      <c r="M114" s="127" t="s">
        <v>1210</v>
      </c>
      <c r="N114" s="127" t="s">
        <v>1211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1248</v>
      </c>
      <c r="W114" s="151" t="s">
        <v>1230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1249</v>
      </c>
      <c r="BK114" s="17" t="s">
        <v>1250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1207</v>
      </c>
      <c r="BK115" s="16" t="s">
        <v>1207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1251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1252</v>
      </c>
      <c r="BK116" s="16" t="s">
        <v>1252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1251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1252</v>
      </c>
      <c r="BK117" s="16" t="s">
        <v>1252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1253</v>
      </c>
      <c r="BK118" s="16" t="s">
        <v>1253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1254</v>
      </c>
      <c r="BK119" s="16" t="s">
        <v>1252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1255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1256</v>
      </c>
      <c r="BK120" s="16" t="s">
        <v>1252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1223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1257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1258</v>
      </c>
      <c r="BK121" s="16" t="s">
        <v>1259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1260</v>
      </c>
      <c r="N122" s="127" t="s">
        <v>1261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1262</v>
      </c>
      <c r="W122" s="105" t="s">
        <v>1154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1263</v>
      </c>
      <c r="BK122" s="17" t="s">
        <v>1264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1265</v>
      </c>
      <c r="BK123" s="16" t="s">
        <v>1266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1234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1235</v>
      </c>
      <c r="N124" s="127" t="s">
        <v>1236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1267</v>
      </c>
      <c r="W124" s="151" t="s">
        <v>1268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1269</v>
      </c>
      <c r="BK124" s="16" t="s">
        <v>1270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1271</v>
      </c>
      <c r="X125" s="104" t="s">
        <v>452</v>
      </c>
      <c r="Y125" s="129"/>
      <c r="Z125" s="104"/>
      <c r="AA125" s="105" t="s">
        <v>1272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1273</v>
      </c>
      <c r="BK125" s="17" t="s">
        <v>1274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1275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1276</v>
      </c>
      <c r="W127" s="151" t="s">
        <v>1277</v>
      </c>
      <c r="X127" s="104" t="s">
        <v>452</v>
      </c>
      <c r="Y127" s="129" t="s">
        <v>455</v>
      </c>
      <c r="Z127" s="104"/>
      <c r="AA127" s="105" t="s">
        <v>1278</v>
      </c>
      <c r="AB127" s="103" t="s">
        <v>454</v>
      </c>
      <c r="AC127" s="152" t="s">
        <v>437</v>
      </c>
      <c r="AD127" s="107">
        <v>0.29166666666666669</v>
      </c>
      <c r="AE127" s="105" t="s">
        <v>1279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1280</v>
      </c>
      <c r="BK127" s="203" t="s">
        <v>1280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1280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1281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1282</v>
      </c>
      <c r="BK128" s="16" t="s">
        <v>1282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1282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1283</v>
      </c>
      <c r="W129" s="151" t="s">
        <v>1150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1284</v>
      </c>
      <c r="BK129" s="16" t="s">
        <v>1284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1284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1285</v>
      </c>
      <c r="N131" s="127" t="s">
        <v>1286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1287</v>
      </c>
      <c r="W131" s="151" t="s">
        <v>1288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1289</v>
      </c>
      <c r="BK131" s="16" t="s">
        <v>1289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1281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1290</v>
      </c>
      <c r="BK132" s="16" t="s">
        <v>1290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1290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1291</v>
      </c>
      <c r="W133" s="151" t="s">
        <v>1150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1292</v>
      </c>
      <c r="BK133" s="16" t="s">
        <v>1292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1292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1293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1294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1280</v>
      </c>
      <c r="BK135" s="203" t="s">
        <v>1280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1280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1293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1281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1295</v>
      </c>
      <c r="BK136" s="16" t="s">
        <v>1295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1295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1271</v>
      </c>
      <c r="X138" s="104" t="s">
        <v>452</v>
      </c>
      <c r="Y138" s="129" t="s">
        <v>455</v>
      </c>
      <c r="Z138" s="104"/>
      <c r="AA138" s="105" t="s">
        <v>1272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1296</v>
      </c>
      <c r="BK138" s="203" t="s">
        <v>1296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1296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1297</v>
      </c>
      <c r="W139" s="151" t="s">
        <v>1150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1298</v>
      </c>
      <c r="BK139" s="16" t="s">
        <v>1298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1298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1291</v>
      </c>
      <c r="W141" s="151" t="s">
        <v>1150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1299</v>
      </c>
      <c r="BK141" s="16" t="s">
        <v>1299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1299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1281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1300</v>
      </c>
      <c r="BK142" s="16" t="s">
        <v>1300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1300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1275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1276</v>
      </c>
      <c r="W145" s="151" t="s">
        <v>1277</v>
      </c>
      <c r="X145" s="104" t="s">
        <v>452</v>
      </c>
      <c r="Y145" s="129" t="s">
        <v>455</v>
      </c>
      <c r="Z145" s="104"/>
      <c r="AA145" s="105" t="s">
        <v>1301</v>
      </c>
      <c r="AB145" s="103" t="s">
        <v>454</v>
      </c>
      <c r="AC145" s="152" t="s">
        <v>450</v>
      </c>
      <c r="AD145" s="107">
        <v>0.29166666666666669</v>
      </c>
      <c r="AE145" s="105" t="s">
        <v>1279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1302</v>
      </c>
      <c r="BK145" s="16" t="s">
        <v>1302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1302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1209</v>
      </c>
      <c r="J146" s="127">
        <v>73</v>
      </c>
      <c r="K146" s="127">
        <v>339</v>
      </c>
      <c r="L146" s="105">
        <v>433</v>
      </c>
      <c r="M146" s="127" t="s">
        <v>1303</v>
      </c>
      <c r="N146" s="127" t="s">
        <v>1304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1305</v>
      </c>
      <c r="W146" s="105" t="s">
        <v>1306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1307</v>
      </c>
      <c r="BK146" s="16" t="s">
        <v>1307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1281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1308</v>
      </c>
      <c r="BK147" s="16" t="s">
        <v>1308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1308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1283</v>
      </c>
      <c r="W148" s="151" t="s">
        <v>1150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1309</v>
      </c>
      <c r="BK148" s="16" t="s">
        <v>1309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1309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1281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1310</v>
      </c>
      <c r="BK149" s="16" t="s">
        <v>1310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1310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1291</v>
      </c>
      <c r="W150" s="151" t="s">
        <v>1150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1311</v>
      </c>
      <c r="BK150" s="16" t="s">
        <v>1311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1311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1234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1312</v>
      </c>
      <c r="N151" s="127" t="s">
        <v>1313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1314</v>
      </c>
      <c r="W151" s="105" t="s">
        <v>1315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1316</v>
      </c>
      <c r="BK151" s="16" t="s">
        <v>1316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1317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1318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1319</v>
      </c>
      <c r="BK152" s="16" t="s">
        <v>1319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1319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1317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1281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1319</v>
      </c>
      <c r="BK153" s="16" t="s">
        <v>1319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1319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1271</v>
      </c>
      <c r="X154" s="104" t="s">
        <v>452</v>
      </c>
      <c r="Y154" s="129" t="s">
        <v>455</v>
      </c>
      <c r="Z154" s="104"/>
      <c r="AA154" s="105" t="s">
        <v>1320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1321</v>
      </c>
      <c r="BK154" s="16" t="s">
        <v>1321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1321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1297</v>
      </c>
      <c r="W155" s="151" t="s">
        <v>1150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1322</v>
      </c>
      <c r="BK155" s="16" t="s">
        <v>1322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1322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1281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1323</v>
      </c>
      <c r="BK156" s="16" t="s">
        <v>1323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1323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1275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1276</v>
      </c>
      <c r="W159" s="151" t="s">
        <v>1277</v>
      </c>
      <c r="X159" s="104" t="s">
        <v>452</v>
      </c>
      <c r="Y159" s="129" t="s">
        <v>455</v>
      </c>
      <c r="Z159" s="104"/>
      <c r="AA159" s="105" t="s">
        <v>1301</v>
      </c>
      <c r="AB159" s="103" t="s">
        <v>454</v>
      </c>
      <c r="AC159" s="152" t="s">
        <v>450</v>
      </c>
      <c r="AD159" s="107">
        <v>0.29166666666666669</v>
      </c>
      <c r="AE159" s="105" t="s">
        <v>1279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1324</v>
      </c>
      <c r="BK159" s="16" t="s">
        <v>1324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1324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1281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1325</v>
      </c>
      <c r="BK160" s="16" t="s">
        <v>1325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1325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1283</v>
      </c>
      <c r="W161" s="151" t="s">
        <v>1150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1326</v>
      </c>
      <c r="BK161" s="16" t="s">
        <v>1326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1326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1234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1327</v>
      </c>
      <c r="N162" s="127" t="s">
        <v>1328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1314</v>
      </c>
      <c r="W162" s="105" t="s">
        <v>1329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1330</v>
      </c>
      <c r="BK162" s="16" t="s">
        <v>1330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1330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1281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1331</v>
      </c>
      <c r="BK163" s="203" t="s">
        <v>1331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1331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1291</v>
      </c>
      <c r="W164" s="151" t="s">
        <v>1150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1332</v>
      </c>
      <c r="BK164" s="16" t="s">
        <v>1332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1332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1317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1318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1333</v>
      </c>
      <c r="BK165" s="203" t="s">
        <v>1333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1333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1317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1281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1333</v>
      </c>
      <c r="BK166" s="203" t="s">
        <v>1333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1333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1334</v>
      </c>
      <c r="J167" s="105">
        <v>73</v>
      </c>
      <c r="K167" s="105">
        <v>42</v>
      </c>
      <c r="L167" s="105" t="s">
        <v>624</v>
      </c>
      <c r="M167" s="127" t="s">
        <v>1335</v>
      </c>
      <c r="N167" s="127" t="s">
        <v>1336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1337</v>
      </c>
      <c r="X167" s="104" t="s">
        <v>452</v>
      </c>
      <c r="Y167" s="129" t="s">
        <v>455</v>
      </c>
      <c r="Z167" s="104"/>
      <c r="AA167" s="105" t="s">
        <v>1338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1339</v>
      </c>
      <c r="BK167" s="16" t="s">
        <v>1339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1271</v>
      </c>
      <c r="X168" s="104" t="s">
        <v>452</v>
      </c>
      <c r="Y168" s="129" t="s">
        <v>455</v>
      </c>
      <c r="Z168" s="104"/>
      <c r="AA168" s="105" t="s">
        <v>1340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1341</v>
      </c>
      <c r="BK168" s="16" t="s">
        <v>1341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1297</v>
      </c>
      <c r="W169" s="151" t="s">
        <v>1150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1342</v>
      </c>
      <c r="BK169" s="16" t="s">
        <v>1342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1342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1281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1343</v>
      </c>
      <c r="BK170" s="16" t="s">
        <v>1343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1343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1275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1276</v>
      </c>
      <c r="W173" s="151" t="s">
        <v>1277</v>
      </c>
      <c r="X173" s="104" t="s">
        <v>452</v>
      </c>
      <c r="Y173" s="129" t="s">
        <v>455</v>
      </c>
      <c r="Z173" s="104"/>
      <c r="AA173" s="105" t="s">
        <v>1301</v>
      </c>
      <c r="AB173" s="103" t="s">
        <v>454</v>
      </c>
      <c r="AC173" s="152" t="s">
        <v>450</v>
      </c>
      <c r="AD173" s="107">
        <v>0.29166666666666669</v>
      </c>
      <c r="AE173" s="105" t="s">
        <v>1279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1344</v>
      </c>
      <c r="BK173" s="16" t="s">
        <v>1344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1344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1281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1345</v>
      </c>
      <c r="BK174" s="16" t="s">
        <v>1345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1345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1283</v>
      </c>
      <c r="W175" s="151" t="s">
        <v>1150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1346</v>
      </c>
      <c r="BK175" s="16" t="s">
        <v>1346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1346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1347</v>
      </c>
      <c r="N176" s="127" t="s">
        <v>1348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1349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1350</v>
      </c>
      <c r="BK176" s="16" t="s">
        <v>1350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1350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1351</v>
      </c>
      <c r="N177" s="127" t="s">
        <v>1352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1353</v>
      </c>
      <c r="W177" s="105" t="s">
        <v>1354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1302</v>
      </c>
      <c r="BK177" s="16" t="s">
        <v>1302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1302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1234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1327</v>
      </c>
      <c r="N178" s="127" t="s">
        <v>1328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1314</v>
      </c>
      <c r="W178" s="105" t="s">
        <v>1329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1355</v>
      </c>
      <c r="BK178" s="16" t="s">
        <v>1355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1281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1324</v>
      </c>
      <c r="BK179" s="16" t="s">
        <v>1324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1324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1291</v>
      </c>
      <c r="W180" s="151" t="s">
        <v>1150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1356</v>
      </c>
      <c r="BK180" s="16" t="s">
        <v>1356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1356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1293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1294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1357</v>
      </c>
      <c r="BK181" s="16" t="s">
        <v>1357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1357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1293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1281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1357</v>
      </c>
      <c r="BK182" s="16" t="s">
        <v>1357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1357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1334</v>
      </c>
      <c r="J183" s="105">
        <v>73</v>
      </c>
      <c r="K183" s="105">
        <v>42</v>
      </c>
      <c r="L183" s="105" t="s">
        <v>624</v>
      </c>
      <c r="M183" s="127" t="s">
        <v>1335</v>
      </c>
      <c r="N183" s="127" t="s">
        <v>1336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1337</v>
      </c>
      <c r="X183" s="104" t="s">
        <v>452</v>
      </c>
      <c r="Y183" s="129" t="s">
        <v>455</v>
      </c>
      <c r="Z183" s="104"/>
      <c r="AA183" s="105" t="s">
        <v>1338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1358</v>
      </c>
      <c r="BK183" s="16" t="s">
        <v>1358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1358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1297</v>
      </c>
      <c r="W184" s="151" t="s">
        <v>1150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1359</v>
      </c>
      <c r="BK184" s="16" t="s">
        <v>1359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1359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1360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1361</v>
      </c>
      <c r="W185" s="105" t="s">
        <v>1362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1363</v>
      </c>
      <c r="BK185" s="16" t="s">
        <v>1363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1281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1364</v>
      </c>
      <c r="BK186" s="16" t="s">
        <v>1364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1364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1365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1366</v>
      </c>
      <c r="BK189" s="16" t="s">
        <v>1366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1281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1367</v>
      </c>
      <c r="BK190" s="16" t="s">
        <v>1367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1283</v>
      </c>
      <c r="W191" s="151" t="s">
        <v>1150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1368</v>
      </c>
      <c r="BK191" s="16" t="s">
        <v>1369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1234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1370</v>
      </c>
      <c r="N192" s="127" t="s">
        <v>1371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1314</v>
      </c>
      <c r="W192" s="105" t="s">
        <v>1372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1373</v>
      </c>
      <c r="BK192" s="16" t="s">
        <v>1374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1291</v>
      </c>
      <c r="W193" s="151" t="s">
        <v>1375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1376</v>
      </c>
      <c r="BK193" s="16" t="s">
        <v>1376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1281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1377</v>
      </c>
      <c r="BK194" s="16" t="s">
        <v>1377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1378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1353</v>
      </c>
      <c r="W195" s="105" t="s">
        <v>1379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1380</v>
      </c>
      <c r="BK195" s="16" t="s">
        <v>1381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1382</v>
      </c>
      <c r="W196" s="151" t="s">
        <v>1150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1368</v>
      </c>
      <c r="BK196" s="16" t="s">
        <v>1369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1317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1281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1383</v>
      </c>
      <c r="BK197" s="16" t="s">
        <v>1384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1385</v>
      </c>
      <c r="W198" s="151" t="s">
        <v>1150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1386</v>
      </c>
      <c r="BK198" s="16" t="s">
        <v>1386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1297</v>
      </c>
      <c r="W199" s="151" t="s">
        <v>1150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1387</v>
      </c>
      <c r="BK199" s="16" t="s">
        <v>1387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1388</v>
      </c>
      <c r="X200" s="104" t="s">
        <v>452</v>
      </c>
      <c r="Y200" s="129" t="s">
        <v>455</v>
      </c>
      <c r="Z200" s="104"/>
      <c r="AA200" s="183" t="s">
        <v>1389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1390</v>
      </c>
      <c r="BK200" s="16" t="s">
        <v>1390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1391</v>
      </c>
      <c r="W201" s="151" t="s">
        <v>1150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1392</v>
      </c>
      <c r="BK201" s="16" t="s">
        <v>1392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1281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1393</v>
      </c>
      <c r="BK202" s="16" t="s">
        <v>1393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1365</v>
      </c>
      <c r="X204" s="104" t="s">
        <v>452</v>
      </c>
      <c r="Y204" s="129" t="s">
        <v>455</v>
      </c>
      <c r="Z204" s="104"/>
      <c r="AA204" s="105" t="s">
        <v>1394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1395</v>
      </c>
      <c r="BK204" s="16" t="s">
        <v>1396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1281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1397</v>
      </c>
      <c r="BK205" s="16" t="s">
        <v>1398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1281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1399</v>
      </c>
      <c r="BK206" s="16" t="s">
        <v>1400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1317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1281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1401</v>
      </c>
      <c r="BK207" s="16" t="s">
        <v>1402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1281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1403</v>
      </c>
      <c r="BK208" s="16" t="s">
        <v>1404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1405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1406</v>
      </c>
      <c r="N209" s="127" t="s">
        <v>1407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1408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1409</v>
      </c>
      <c r="BK209" s="17" t="s">
        <v>1410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1281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1411</v>
      </c>
      <c r="BK213" s="16" t="s">
        <v>1412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1413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1283</v>
      </c>
      <c r="W214" s="151" t="s">
        <v>1150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1414</v>
      </c>
      <c r="BK214" s="16" t="s">
        <v>1415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1234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1416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1417</v>
      </c>
      <c r="N215" s="127" t="s">
        <v>1418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1314</v>
      </c>
      <c r="W215" s="105" t="s">
        <v>1419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1420</v>
      </c>
      <c r="BK215" s="203" t="s">
        <v>1420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1351</v>
      </c>
      <c r="N216" s="127" t="s">
        <v>1352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1353</v>
      </c>
      <c r="W216" s="105" t="s">
        <v>1354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1421</v>
      </c>
      <c r="BK216" s="17" t="s">
        <v>1422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1423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1353</v>
      </c>
      <c r="W217" s="151" t="s">
        <v>1150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1424</v>
      </c>
      <c r="BK217" s="17" t="s">
        <v>1226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1226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1248</v>
      </c>
      <c r="W218" s="151" t="s">
        <v>1150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1425</v>
      </c>
      <c r="BK218" s="203" t="s">
        <v>1426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1281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1427</v>
      </c>
      <c r="BK219" s="17" t="s">
        <v>1428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1429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1353</v>
      </c>
      <c r="W220" s="105" t="s">
        <v>1150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1430</v>
      </c>
      <c r="BK220" s="203" t="s">
        <v>1430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1317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1281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1253</v>
      </c>
      <c r="BK221" s="16" t="s">
        <v>1253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1150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1431</v>
      </c>
      <c r="BK222" s="203" t="s">
        <v>1431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1432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1431</v>
      </c>
      <c r="BK223" s="203" t="s">
        <v>1431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1433</v>
      </c>
      <c r="W224" s="151" t="s">
        <v>1150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1434</v>
      </c>
      <c r="BK224" s="16" t="s">
        <v>1435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1281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1436</v>
      </c>
      <c r="BK225" s="203" t="s">
        <v>1437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1438</v>
      </c>
      <c r="X227" s="104" t="s">
        <v>452</v>
      </c>
      <c r="Y227" s="129" t="s">
        <v>455</v>
      </c>
      <c r="Z227" s="104"/>
      <c r="AA227" s="105" t="s">
        <v>1394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1439</v>
      </c>
      <c r="BK227" s="16" t="s">
        <v>1440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1281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1441</v>
      </c>
      <c r="BK228" s="16" t="s">
        <v>1442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1405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1443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1444</v>
      </c>
      <c r="BK230" s="16" t="s">
        <v>1444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1281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1445</v>
      </c>
      <c r="BK231" s="16" t="s">
        <v>1445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1291</v>
      </c>
      <c r="W232" s="151" t="s">
        <v>1150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1446</v>
      </c>
      <c r="BK232" s="16" t="s">
        <v>1447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1293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1294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1448</v>
      </c>
      <c r="BK235" s="16" t="s">
        <v>1449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1293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1281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1448</v>
      </c>
      <c r="BK236" s="16" t="s">
        <v>1450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1451</v>
      </c>
      <c r="W237" s="151" t="s">
        <v>1150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1448</v>
      </c>
      <c r="BK237" s="16" t="s">
        <v>1452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1453</v>
      </c>
      <c r="W238" s="151" t="s">
        <v>1150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1454</v>
      </c>
      <c r="BK238" s="16" t="s">
        <v>1455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1456</v>
      </c>
      <c r="N239" s="127" t="s">
        <v>1457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1458</v>
      </c>
      <c r="W239" s="151" t="s">
        <v>1459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1460</v>
      </c>
      <c r="BK239" s="16" t="s">
        <v>1460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1461</v>
      </c>
      <c r="W241" s="151" t="s">
        <v>1150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1462</v>
      </c>
      <c r="BK241" s="17" t="s">
        <v>1463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1248</v>
      </c>
      <c r="W244" s="151" t="s">
        <v>1150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1464</v>
      </c>
      <c r="BK244" s="16" t="s">
        <v>1465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1466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1281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1467</v>
      </c>
      <c r="BK245" s="16" t="s">
        <v>1467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1468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1469</v>
      </c>
      <c r="N247" s="127" t="s">
        <v>1470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1471</v>
      </c>
      <c r="W247" s="151" t="s">
        <v>1472</v>
      </c>
      <c r="X247" s="104" t="s">
        <v>452</v>
      </c>
      <c r="Y247" s="129" t="s">
        <v>455</v>
      </c>
      <c r="Z247" s="104"/>
      <c r="AA247" s="105" t="s">
        <v>1473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1474</v>
      </c>
      <c r="BK247" s="110" t="s">
        <v>1474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1475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1281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1476</v>
      </c>
      <c r="BK248" s="16" t="s">
        <v>1476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1476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1477</v>
      </c>
      <c r="N249" s="127" t="s">
        <v>1478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1287</v>
      </c>
      <c r="W249" s="151" t="s">
        <v>1479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1480</v>
      </c>
      <c r="BK249" s="16" t="s">
        <v>1480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1480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1351</v>
      </c>
      <c r="N250" s="127" t="s">
        <v>1352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1353</v>
      </c>
      <c r="W250" s="151" t="s">
        <v>1481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1482</v>
      </c>
      <c r="BK250" s="16" t="s">
        <v>1482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1291</v>
      </c>
      <c r="W251" s="151" t="s">
        <v>1483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1309</v>
      </c>
      <c r="BK251" s="16" t="s">
        <v>1309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1309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1405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1484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1485</v>
      </c>
      <c r="BK252" s="16" t="s">
        <v>1485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1485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1281</v>
      </c>
      <c r="X253" s="104" t="s">
        <v>452</v>
      </c>
      <c r="Y253" s="129" t="s">
        <v>455</v>
      </c>
      <c r="Z253" s="104"/>
      <c r="AA253" s="105" t="s">
        <v>1486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1487</v>
      </c>
      <c r="BK253" s="16" t="s">
        <v>1487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1487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1488</v>
      </c>
      <c r="W254" s="151" t="s">
        <v>1489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1490</v>
      </c>
      <c r="BK254" s="16" t="s">
        <v>1490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1490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1281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1491</v>
      </c>
      <c r="BK255" s="16" t="s">
        <v>1491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1491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1453</v>
      </c>
      <c r="W256" s="151" t="s">
        <v>1489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1490</v>
      </c>
      <c r="BK256" s="16" t="s">
        <v>1490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1490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1458</v>
      </c>
      <c r="W257" s="151" t="s">
        <v>1492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1493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1494</v>
      </c>
      <c r="BK257" s="16" t="s">
        <v>1494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1494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1495</v>
      </c>
      <c r="N258" s="127" t="s">
        <v>1496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1353</v>
      </c>
      <c r="W258" s="151" t="s">
        <v>1497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1498</v>
      </c>
      <c r="BK258" s="16" t="s">
        <v>1498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1499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1500</v>
      </c>
      <c r="N259" s="127" t="s">
        <v>1501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1502</v>
      </c>
      <c r="W259" s="105" t="s">
        <v>1503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1504</v>
      </c>
      <c r="BK259" s="16" t="s">
        <v>1504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1505</v>
      </c>
      <c r="I260" s="106" t="s">
        <v>1506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1287</v>
      </c>
      <c r="W260" s="151" t="s">
        <v>1479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1507</v>
      </c>
      <c r="BK260" s="16" t="s">
        <v>1507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1507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1248</v>
      </c>
      <c r="W261" s="151" t="s">
        <v>1489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1508</v>
      </c>
      <c r="BK261" s="16" t="s">
        <v>1508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1466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1281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1509</v>
      </c>
      <c r="BK262" s="16" t="s">
        <v>1509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1509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1468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1469</v>
      </c>
      <c r="N265" s="127" t="s">
        <v>1470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1471</v>
      </c>
      <c r="W265" s="151" t="s">
        <v>1472</v>
      </c>
      <c r="X265" s="104" t="s">
        <v>452</v>
      </c>
      <c r="Y265" s="129" t="s">
        <v>455</v>
      </c>
      <c r="Z265" s="104"/>
      <c r="AA265" s="105" t="s">
        <v>1473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1510</v>
      </c>
      <c r="BK265" s="16" t="s">
        <v>1510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1275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1276</v>
      </c>
      <c r="W266" s="151" t="s">
        <v>1277</v>
      </c>
      <c r="X266" s="104" t="s">
        <v>452</v>
      </c>
      <c r="Y266" s="129" t="s">
        <v>455</v>
      </c>
      <c r="Z266" s="104"/>
      <c r="AA266" s="105" t="s">
        <v>1301</v>
      </c>
      <c r="AB266" s="103" t="s">
        <v>454</v>
      </c>
      <c r="AC266" s="152" t="s">
        <v>450</v>
      </c>
      <c r="AD266" s="107">
        <v>0.29166666666666669</v>
      </c>
      <c r="AE266" s="105" t="s">
        <v>1279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1511</v>
      </c>
      <c r="BK266" s="16" t="s">
        <v>1511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1511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1475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1281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1512</v>
      </c>
      <c r="BK267" s="110" t="s">
        <v>1512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1291</v>
      </c>
      <c r="W268" s="151" t="s">
        <v>1513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1514</v>
      </c>
      <c r="BK268" s="16" t="s">
        <v>1514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1514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1405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1484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1515</v>
      </c>
      <c r="BK269" s="16" t="s">
        <v>1515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1281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1516</v>
      </c>
      <c r="BK270" s="16" t="s">
        <v>1516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1516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1488</v>
      </c>
      <c r="W271" s="151" t="s">
        <v>1489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1517</v>
      </c>
      <c r="BK271" s="16" t="s">
        <v>1517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1518</v>
      </c>
      <c r="W272" s="151" t="s">
        <v>1281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1519</v>
      </c>
      <c r="BK272" s="16" t="s">
        <v>1519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1519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1453</v>
      </c>
      <c r="W273" s="151" t="s">
        <v>1489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1520</v>
      </c>
      <c r="BK273" s="16" t="s">
        <v>1520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1458</v>
      </c>
      <c r="W274" s="151" t="s">
        <v>1492</v>
      </c>
      <c r="X274" s="104" t="s">
        <v>452</v>
      </c>
      <c r="Y274" s="129" t="s">
        <v>455</v>
      </c>
      <c r="Z274" s="104"/>
      <c r="AA274" s="105" t="s">
        <v>1521</v>
      </c>
      <c r="AB274" s="103" t="s">
        <v>443</v>
      </c>
      <c r="AC274" s="152"/>
      <c r="AD274" s="107">
        <v>0.45833333333333331</v>
      </c>
      <c r="AE274" s="105" t="s">
        <v>1493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1522</v>
      </c>
      <c r="BK274" s="16" t="s">
        <v>1522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1522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1500</v>
      </c>
      <c r="N275" s="127" t="s">
        <v>1501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1523</v>
      </c>
      <c r="W275" s="105" t="s">
        <v>1524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1525</v>
      </c>
      <c r="BK275" s="16" t="s">
        <v>1525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1525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1526</v>
      </c>
      <c r="N276" s="127" t="s">
        <v>1527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1528</v>
      </c>
      <c r="W276" s="105" t="s">
        <v>1529</v>
      </c>
      <c r="X276" s="104" t="s">
        <v>452</v>
      </c>
      <c r="Y276" s="129" t="s">
        <v>455</v>
      </c>
      <c r="Z276" s="104"/>
      <c r="AA276" s="183" t="s">
        <v>1530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1531</v>
      </c>
      <c r="BK276" s="16" t="s">
        <v>1531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1531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1248</v>
      </c>
      <c r="W277" s="151" t="s">
        <v>1489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1532</v>
      </c>
      <c r="BK277" s="16" t="s">
        <v>1532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1532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1466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1281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1533</v>
      </c>
      <c r="BK278" s="16" t="s">
        <v>1533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1533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1276</v>
      </c>
      <c r="W281" s="151" t="s">
        <v>1534</v>
      </c>
      <c r="X281" s="104" t="s">
        <v>452</v>
      </c>
      <c r="Y281" s="129" t="s">
        <v>455</v>
      </c>
      <c r="Z281" s="104"/>
      <c r="AA281" s="105" t="s">
        <v>1301</v>
      </c>
      <c r="AB281" s="103" t="s">
        <v>454</v>
      </c>
      <c r="AC281" s="152" t="s">
        <v>450</v>
      </c>
      <c r="AD281" s="107">
        <v>0.29166666666666669</v>
      </c>
      <c r="AE281" s="105" t="s">
        <v>1279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1280</v>
      </c>
      <c r="BK281" s="16" t="s">
        <v>1280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1280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1475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1281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1535</v>
      </c>
      <c r="BK282" s="16" t="s">
        <v>1535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1535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1536</v>
      </c>
      <c r="N283" s="127" t="s">
        <v>1536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1262</v>
      </c>
      <c r="W283" s="105" t="s">
        <v>1537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1538</v>
      </c>
      <c r="BK283" s="16" t="s">
        <v>1538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1291</v>
      </c>
      <c r="W284" s="151" t="s">
        <v>1483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1539</v>
      </c>
      <c r="BK284" s="16" t="s">
        <v>1539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1539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1405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1443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1280</v>
      </c>
      <c r="BK285" s="16" t="s">
        <v>1280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1280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1281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1540</v>
      </c>
      <c r="BK286" s="16" t="s">
        <v>1540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1540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1433</v>
      </c>
      <c r="W287" s="151" t="s">
        <v>1541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1359</v>
      </c>
      <c r="BK287" s="16" t="s">
        <v>1359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1359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1294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1280</v>
      </c>
      <c r="BK288" s="16" t="s">
        <v>1280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1280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1518</v>
      </c>
      <c r="W289" s="151" t="s">
        <v>1281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1280</v>
      </c>
      <c r="BK289" s="16" t="s">
        <v>1280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1280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1453</v>
      </c>
      <c r="W290" s="151" t="s">
        <v>1489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1542</v>
      </c>
      <c r="BK290" s="16" t="s">
        <v>1542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1453</v>
      </c>
      <c r="W291" s="151" t="s">
        <v>1489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1542</v>
      </c>
      <c r="BK291" s="16" t="s">
        <v>1542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1458</v>
      </c>
      <c r="W292" s="151" t="s">
        <v>1492</v>
      </c>
      <c r="X292" s="104" t="s">
        <v>452</v>
      </c>
      <c r="Y292" s="129" t="s">
        <v>455</v>
      </c>
      <c r="Z292" s="104"/>
      <c r="AA292" s="105" t="s">
        <v>1521</v>
      </c>
      <c r="AB292" s="103" t="s">
        <v>443</v>
      </c>
      <c r="AC292" s="152"/>
      <c r="AD292" s="107">
        <v>0.45833333333333331</v>
      </c>
      <c r="AE292" s="105" t="s">
        <v>1493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1543</v>
      </c>
      <c r="BK292" s="16" t="s">
        <v>1543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1544</v>
      </c>
      <c r="N293" s="127" t="s">
        <v>1545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1523</v>
      </c>
      <c r="W293" s="105" t="s">
        <v>1524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1546</v>
      </c>
      <c r="BK293" s="16" t="s">
        <v>1546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1361</v>
      </c>
      <c r="W294" s="105" t="s">
        <v>1547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1548</v>
      </c>
      <c r="BK294" s="16" t="s">
        <v>1548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1548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1526</v>
      </c>
      <c r="N295" s="127" t="s">
        <v>1527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1528</v>
      </c>
      <c r="W295" s="105" t="s">
        <v>1529</v>
      </c>
      <c r="X295" s="104" t="s">
        <v>452</v>
      </c>
      <c r="Y295" s="129" t="s">
        <v>455</v>
      </c>
      <c r="Z295" s="104"/>
      <c r="AA295" s="183" t="s">
        <v>1338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1549</v>
      </c>
      <c r="BK295" s="16" t="s">
        <v>1549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1248</v>
      </c>
      <c r="W296" s="151" t="s">
        <v>1489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1550</v>
      </c>
      <c r="BK296" s="16" t="s">
        <v>1550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1550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1466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1281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1280</v>
      </c>
      <c r="BK297" s="16" t="s">
        <v>1280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1280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1551</v>
      </c>
      <c r="W299" s="151" t="s">
        <v>1483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1552</v>
      </c>
      <c r="BK299" s="17" t="s">
        <v>1552</v>
      </c>
      <c r="BL299" s="15"/>
      <c r="BM299" s="130"/>
      <c r="BN299" s="130"/>
      <c r="BO299" s="130"/>
      <c r="BP299" s="17"/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/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1475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1063</v>
      </c>
      <c r="W300" s="151" t="s">
        <v>1281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tr">
        <f>IF(BS_CONTROLE[[#This Row],[Atividade]]=0, "-", BS_CONTROLE[[#This Row],[Atividade]])</f>
        <v>MECANIZAÇÃO - SOCADORA</v>
      </c>
      <c r="AJ300" s="8" t="str">
        <f>IF(BS_CONTROLE[[#This Row],[Atividade]]=0, "-", BS_CONTROLE[[#This Row],[Atividade]])</f>
        <v>MECANIZAÇÃO - SOCADORA</v>
      </c>
      <c r="AK300" s="30" t="str">
        <f>BS_CONTROLE[[#This Row],[Local - Partida]]</f>
        <v>ZPD2</v>
      </c>
      <c r="AL300" s="30" t="str">
        <f>BS_CONTROLE[[#This Row],[Local - Encerramento]]</f>
        <v>ZDP2</v>
      </c>
      <c r="AM300" s="105" t="str">
        <f>IF(BS_CONTROLE[[#This Row],[Entre - Estações]]=0, "-", BS_CONTROLE[[#This Row],[Entre - Estações]])</f>
        <v>ZVP-ZGI</v>
      </c>
      <c r="AN300" s="105" t="str">
        <f>IF(BS_CONTROLE[[#This Row],[SB]]=0, "-", BS_CONTROLE[[#This Row],[SB]])</f>
        <v>ZVP312</v>
      </c>
      <c r="AO300" s="105">
        <f>IF(BS_CONTROLE[[#This Row],[SUB]]=0, "-", BS_CONTROLE[[#This Row],[SUB]])</f>
        <v>73</v>
      </c>
      <c r="AP300" s="105">
        <f>BS_CONTROLE[[#This Row],[KM - Inicio]]</f>
        <v>309</v>
      </c>
      <c r="AQ300" s="105">
        <f>BS_CONTROLE[[#This Row],[KM - Inicio]]</f>
        <v>309</v>
      </c>
      <c r="AR300" s="108"/>
      <c r="AS300" s="108">
        <v>0.38750000000000001</v>
      </c>
      <c r="AT300" s="108"/>
      <c r="AU300" s="135"/>
      <c r="AV300" s="135"/>
      <c r="AW300" s="13"/>
      <c r="AX300" s="13"/>
      <c r="AY300" s="176" t="str">
        <f>IF(D300="","*",IFERROR(IF(ISODD(COUNT(AS300:AX300)),"ERRO",SUM((AT300-AS300),(AV300-AU300),(AX300-AW300))),"ERRO"))</f>
        <v>ERRO</v>
      </c>
      <c r="AZ300" s="153"/>
      <c r="BA300" s="109"/>
      <c r="BB300" s="9" t="str">
        <f>IFERROR(_xlfn.XLOOKUP(AI300, BS_ATIVIDADE[ATIVIDADE],BS_ATIVIDADE[UNIDADE] ), "*")</f>
        <v>M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/>
      <c r="BI300" s="16"/>
      <c r="BJ300" s="16" t="s">
        <v>1553</v>
      </c>
      <c r="BK300" s="17"/>
      <c r="BL300" s="15"/>
      <c r="BM300" s="130"/>
      <c r="BN300" s="130"/>
      <c r="BO300" s="130"/>
      <c r="BP300" s="17"/>
      <c r="BQ300" s="11" t="e">
        <f t="shared" si="16"/>
        <v>#VALUE!</v>
      </c>
      <c r="BR300" s="18" t="e">
        <f>IF(OR(B300="",F300=""),"*",AY300/P300)</f>
        <v>#VALUE!</v>
      </c>
      <c r="BS300" s="18">
        <f>IF(OR(B300="",F300=""),"*",BA300/Q300)</f>
        <v>0</v>
      </c>
      <c r="BT300" s="205" t="str">
        <f t="shared" ref="BT300:BT323" si="17">IF(BN300="","",SUBSTITUTE(BM300," ","")&amp;SUBSTITUTE(BN300," ",""))</f>
        <v/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1291</v>
      </c>
      <c r="W301" s="151" t="s">
        <v>1483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/>
      <c r="AT301" s="108"/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/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/>
      <c r="BI301" s="16"/>
      <c r="BJ301" s="16" t="s">
        <v>1554</v>
      </c>
      <c r="BK301" s="17"/>
      <c r="BL301" s="15"/>
      <c r="BM301" s="130"/>
      <c r="BN301" s="130"/>
      <c r="BO301" s="130"/>
      <c r="BP301" s="186"/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1405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1063</v>
      </c>
      <c r="W302" s="151" t="s">
        <v>1443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/>
      <c r="AT302" s="108"/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/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/>
      <c r="BI302" s="16"/>
      <c r="BJ302" s="16" t="s">
        <v>1555</v>
      </c>
      <c r="BK302" s="17"/>
      <c r="BL302" s="15"/>
      <c r="BM302" s="130"/>
      <c r="BN302" s="130"/>
      <c r="BO302" s="130"/>
      <c r="BP302" s="17"/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/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1281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/>
      <c r="AS303" s="108"/>
      <c r="AT303" s="108"/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/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/>
      <c r="BI303" s="16"/>
      <c r="BJ303" s="16" t="s">
        <v>1386</v>
      </c>
      <c r="BK303" s="17"/>
      <c r="BL303" s="15"/>
      <c r="BM303" s="130"/>
      <c r="BN303" s="130"/>
      <c r="BO303" s="130"/>
      <c r="BP303" s="186"/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1518</v>
      </c>
      <c r="W304" s="151" t="s">
        <v>1281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1556</v>
      </c>
      <c r="BK304" s="17" t="s">
        <v>1556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1556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1139</v>
      </c>
      <c r="J305" s="127">
        <v>73</v>
      </c>
      <c r="K305" s="127">
        <v>42</v>
      </c>
      <c r="L305" s="105" t="s">
        <v>624</v>
      </c>
      <c r="M305" s="127" t="s">
        <v>1557</v>
      </c>
      <c r="N305" s="127" t="s">
        <v>1558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1518</v>
      </c>
      <c r="W305" s="105" t="s">
        <v>1559</v>
      </c>
      <c r="X305" s="104" t="s">
        <v>452</v>
      </c>
      <c r="Y305" s="129"/>
      <c r="Z305" s="104"/>
      <c r="AA305" s="183" t="s">
        <v>1560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1561</v>
      </c>
      <c r="W306" s="151" t="s">
        <v>1489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1562</v>
      </c>
      <c r="BK306" s="17" t="s">
        <v>1562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1562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1361</v>
      </c>
      <c r="W307" s="105" t="s">
        <v>1547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1563</v>
      </c>
      <c r="BK307" s="17"/>
      <c r="BL307" s="15"/>
      <c r="BM307" s="130"/>
      <c r="BN307" s="130"/>
      <c r="BO307" s="130"/>
      <c r="BP307" s="186"/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1564</v>
      </c>
      <c r="N308" s="127" t="s">
        <v>1565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1523</v>
      </c>
      <c r="W308" s="105" t="s">
        <v>1524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1566</v>
      </c>
      <c r="BK308" s="17"/>
      <c r="BL308" s="15"/>
      <c r="BM308" s="130"/>
      <c r="BN308" s="130"/>
      <c r="BO308" s="130"/>
      <c r="BP308" s="186"/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1567</v>
      </c>
      <c r="J309" s="127">
        <v>70</v>
      </c>
      <c r="K309" s="127">
        <v>131</v>
      </c>
      <c r="L309" s="105">
        <v>96</v>
      </c>
      <c r="M309" s="127" t="s">
        <v>1568</v>
      </c>
      <c r="N309" s="127" t="s">
        <v>1569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1523</v>
      </c>
      <c r="W309" s="105" t="s">
        <v>1524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1248</v>
      </c>
      <c r="W310" s="151" t="s">
        <v>1489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/>
      <c r="BI310" s="16"/>
      <c r="BJ310" s="16" t="s">
        <v>1386</v>
      </c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1063</v>
      </c>
      <c r="W311" s="151" t="s">
        <v>1281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1570</v>
      </c>
      <c r="BK311" s="17" t="s">
        <v>1570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1570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1475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1063</v>
      </c>
      <c r="W315" s="151" t="s">
        <v>1281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/>
      <c r="AS315" s="108"/>
      <c r="AT315" s="108"/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/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1405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1443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/>
      <c r="AS316" s="108"/>
      <c r="AT316" s="108"/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/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/>
      <c r="BI316" s="16"/>
      <c r="BJ316" s="16"/>
      <c r="BK316" s="17"/>
      <c r="BL316" s="15"/>
      <c r="BM316" s="130"/>
      <c r="BN316" s="130"/>
      <c r="BO316" s="130"/>
      <c r="BP316" s="17"/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/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1281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/>
      <c r="AS317" s="108"/>
      <c r="AT317" s="108"/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/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/>
      <c r="BI317" s="16"/>
      <c r="BJ317" s="16"/>
      <c r="BK317" s="17"/>
      <c r="BL317" s="15"/>
      <c r="BM317" s="130"/>
      <c r="BN317" s="130"/>
      <c r="BO317" s="130"/>
      <c r="BP317" s="17"/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/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1518</v>
      </c>
      <c r="W318" s="151" t="s">
        <v>1281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/>
      <c r="AS318" s="108"/>
      <c r="AT318" s="108"/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/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/>
      <c r="BI318" s="16"/>
      <c r="BJ318" s="16"/>
      <c r="BK318" s="17"/>
      <c r="BL318" s="15"/>
      <c r="BM318" s="130"/>
      <c r="BN318" s="130"/>
      <c r="BO318" s="130"/>
      <c r="BP318" s="17"/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/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1063</v>
      </c>
      <c r="W319" s="151" t="s">
        <v>1281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/>
      <c r="AS319" s="108"/>
      <c r="AT319" s="108"/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/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/>
      <c r="BI319" s="16"/>
      <c r="BJ319" s="16"/>
      <c r="BK319" s="17"/>
      <c r="BL319" s="15"/>
      <c r="BM319" s="130"/>
      <c r="BN319" s="130"/>
      <c r="BO319" s="130"/>
      <c r="BP319" s="17"/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/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V97</v>
      </c>
      <c r="B320" s="102"/>
      <c r="C320" s="134" t="str">
        <f>IF(BS_CONTROLE[[#This Row],[DATA]]="","",WEEKNUM(BS_CONTROLE[[#This Row],[DATA]]))</f>
        <v/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1564</v>
      </c>
      <c r="N320" s="127" t="s">
        <v>1565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1523</v>
      </c>
      <c r="W320" s="105" t="s">
        <v>1524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/>
      <c r="AS320" s="108"/>
      <c r="AT320" s="108"/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/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/>
      <c r="BI320" s="16"/>
      <c r="BJ320" s="16"/>
      <c r="BK320" s="17"/>
      <c r="BL320" s="15"/>
      <c r="BM320" s="130"/>
      <c r="BN320" s="130"/>
      <c r="BO320" s="130"/>
      <c r="BP320" s="17"/>
      <c r="BQ320" s="11" t="str">
        <f t="shared" si="16"/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05" t="str">
        <f t="shared" si="17"/>
        <v/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1567</v>
      </c>
      <c r="J321" s="127">
        <v>70</v>
      </c>
      <c r="K321" s="127">
        <v>131</v>
      </c>
      <c r="L321" s="105">
        <v>96</v>
      </c>
      <c r="M321" s="127" t="s">
        <v>1568</v>
      </c>
      <c r="N321" s="127" t="s">
        <v>1569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1523</v>
      </c>
      <c r="W321" s="105" t="s">
        <v>1524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1475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1063</v>
      </c>
      <c r="W324" s="151" t="s">
        <v>1281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/>
      <c r="AS324" s="108"/>
      <c r="AT324" s="108"/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/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1291</v>
      </c>
      <c r="W325" s="151" t="s">
        <v>1483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/>
      <c r="AS325" s="108"/>
      <c r="AT325" s="108"/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/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/>
      <c r="BI325" s="16"/>
      <c r="BJ325" s="16"/>
      <c r="BK325" s="17"/>
      <c r="BL325" s="15"/>
      <c r="BM325" s="130"/>
      <c r="BN325" s="130"/>
      <c r="BO325" s="130"/>
      <c r="BP325" s="186"/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1405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1063</v>
      </c>
      <c r="W326" s="151" t="s">
        <v>1443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/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/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153.80000000000001</v>
      </c>
      <c r="L327" s="105">
        <v>151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1281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153.80000000000001</v>
      </c>
      <c r="AQ327" s="105">
        <f>BS_CONTROLE[[#This Row],[KM - Inicio]]</f>
        <v>153.80000000000001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/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52</v>
      </c>
      <c r="L328" s="105">
        <v>50.3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1518</v>
      </c>
      <c r="W328" s="151" t="s">
        <v>1281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ZMA-ZDG</v>
      </c>
      <c r="AN328" s="105" t="str">
        <f>IF(BS_CONTROLE[[#This Row],[SB]]=0, "-", BS_CONTROLE[[#This Row],[SB]])</f>
        <v>K47ZDG</v>
      </c>
      <c r="AO328" s="105">
        <f>IF(BS_CONTROLE[[#This Row],[SUB]]=0, "-", BS_CONTROLE[[#This Row],[SUB]])</f>
        <v>73</v>
      </c>
      <c r="AP328" s="105">
        <f>BS_CONTROLE[[#This Row],[KM - Inicio]]</f>
        <v>52</v>
      </c>
      <c r="AQ328" s="105">
        <f>BS_CONTROLE[[#This Row],[KM - Inicio]]</f>
        <v>52</v>
      </c>
      <c r="AR328" s="108"/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/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1571</v>
      </c>
      <c r="W329" s="151" t="s">
        <v>1572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/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/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1573</v>
      </c>
      <c r="W330" s="151" t="s">
        <v>1572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/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/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1574</v>
      </c>
      <c r="J331" s="127">
        <v>70</v>
      </c>
      <c r="K331" s="127">
        <v>168</v>
      </c>
      <c r="L331" s="105" t="s">
        <v>1574</v>
      </c>
      <c r="M331" s="127" t="s">
        <v>1575</v>
      </c>
      <c r="N331" s="127" t="s">
        <v>1576</v>
      </c>
      <c r="O331" s="106" t="s">
        <v>1577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1578</v>
      </c>
      <c r="W331" s="105" t="s">
        <v>1537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/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1248</v>
      </c>
      <c r="W332" s="151" t="s">
        <v>1489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/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/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1281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/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/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/>
      </c>
      <c r="B334" s="102"/>
      <c r="C334" s="134" t="str">
        <f>IF(BS_CONTROLE[[#This Row],[DATA]]="","",WEEKNUM(BS_CONTROLE[[#This Row],[DATA]]))</f>
        <v/>
      </c>
      <c r="D334" s="222"/>
      <c r="E334" s="233"/>
      <c r="F334" s="227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9" t="str">
        <f>IF(F334=0, "*", IFERROR(_xlfn.XLOOKUP(F334, BS_ATIVIDADE[ATIVIDADE], BS_ATIVIDADE[UNIDADE]), "*"))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4"/>
      <c r="AI334" s="126" t="str">
        <f>IF(BS_CONTROLE[[#This Row],[Atividade]]=0, "-", BS_CONTROLE[[#This Row],[Atividade]])</f>
        <v>-</v>
      </c>
      <c r="AJ334" s="8" t="str">
        <f>IF(BS_CONTROLE[[#This Row],[Atividade]]=0, "-", BS_CONTROLE[[#This Row],[Atividade]])</f>
        <v>-</v>
      </c>
      <c r="AK334" s="30">
        <f>BS_CONTROLE[[#This Row],[Local - Partida]]</f>
        <v>0</v>
      </c>
      <c r="AL334" s="30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5"/>
      <c r="AV334" s="135"/>
      <c r="AW334" s="13"/>
      <c r="AX334" s="13"/>
      <c r="AY334" s="176" t="str">
        <f>IF(D334="","*",IFERROR(IF(ISODD(COUNT(AS334:AX334)),"ERRO",SUM((AT334-AS334),(AV334-AU334),(AX334-AW334))),"ERRO"))</f>
        <v>*</v>
      </c>
      <c r="AZ334" s="153"/>
      <c r="BA334" s="109"/>
      <c r="BB334" s="9" t="str">
        <f>IFERROR(_xlfn.XLOOKUP(AI334, BS_ATIVIDADE[ATIVIDADE],BS_ATIVIDADE[UNIDADE] ), "*")</f>
        <v>*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5"/>
      <c r="BH334" s="16"/>
      <c r="BI334" s="16"/>
      <c r="BJ334" s="16"/>
      <c r="BK334" s="17"/>
      <c r="BL334" s="15"/>
      <c r="BM334" s="130"/>
      <c r="BN334" s="130"/>
      <c r="BO334" s="130"/>
      <c r="BP334" s="17"/>
      <c r="BQ334" s="11" t="str">
        <f t="shared" si="16"/>
        <v>Aderente</v>
      </c>
      <c r="BR334" s="18" t="str">
        <f>IF(OR(B334="",F334=""),"*",AY334/P334)</f>
        <v>*</v>
      </c>
      <c r="BS334" s="18" t="str">
        <f>IF(OR(B334="",F334=""),"*",BA334/Q334)</f>
        <v>*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/>
      </c>
      <c r="B335" s="102"/>
      <c r="C335" s="134" t="str">
        <f>IF(BS_CONTROLE[[#This Row],[DATA]]="","",WEEKNUM(BS_CONTROLE[[#This Row],[DATA]]))</f>
        <v/>
      </c>
      <c r="D335" s="222"/>
      <c r="E335" s="233">
        <v>315</v>
      </c>
      <c r="F335" s="227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9" t="str">
        <f>IF(F335=0, "*", IFERROR(_xlfn.XLOOKUP(F335, BS_ATIVIDADE[ATIVIDADE], BS_ATIVIDADE[UNIDADE]), "*"))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4"/>
      <c r="AI335" s="126" t="str">
        <f>IF(BS_CONTROLE[[#This Row],[Atividade]]=0, "-", BS_CONTROLE[[#This Row],[Atividade]])</f>
        <v>-</v>
      </c>
      <c r="AJ335" s="8" t="str">
        <f>IF(BS_CONTROLE[[#This Row],[Atividade]]=0, "-", BS_CONTROLE[[#This Row],[Atividade]])</f>
        <v>-</v>
      </c>
      <c r="AK335" s="30">
        <f>BS_CONTROLE[[#This Row],[Local - Partida]]</f>
        <v>0</v>
      </c>
      <c r="AL335" s="30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5"/>
      <c r="AV335" s="135"/>
      <c r="AW335" s="13"/>
      <c r="AX335" s="13"/>
      <c r="AY335" s="176" t="str">
        <f>IF(D335="","*",IFERROR(IF(ISODD(COUNT(AS335:AX335)),"ERRO",SUM((AT335-AS335),(AV335-AU335),(AX335-AW335))),"ERRO"))</f>
        <v>*</v>
      </c>
      <c r="AZ335" s="153"/>
      <c r="BA335" s="109"/>
      <c r="BB335" s="9" t="str">
        <f>IFERROR(_xlfn.XLOOKUP(AI335, BS_ATIVIDADE[ATIVIDADE],BS_ATIVIDADE[UNIDADE] ), "*")</f>
        <v>*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5"/>
      <c r="BH335" s="16"/>
      <c r="BI335" s="16"/>
      <c r="BJ335" s="16"/>
      <c r="BK335" s="17"/>
      <c r="BL335" s="15"/>
      <c r="BM335" s="130"/>
      <c r="BN335" s="130"/>
      <c r="BO335" s="130"/>
      <c r="BP335" s="17"/>
      <c r="BQ335" s="11" t="str">
        <f t="shared" si="16"/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/>
      </c>
      <c r="B336" s="102"/>
      <c r="C336" s="134" t="str">
        <f>IF(BS_CONTROLE[[#This Row],[DATA]]="","",WEEKNUM(BS_CONTROLE[[#This Row],[DATA]]))</f>
        <v/>
      </c>
      <c r="D336" s="222"/>
      <c r="E336" s="233">
        <v>316</v>
      </c>
      <c r="F336" s="227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9" t="str">
        <f>IF(F336=0, "*", IFERROR(_xlfn.XLOOKUP(F336, BS_ATIVIDADE[ATIVIDADE], BS_ATIVIDADE[UNIDADE]), "*"))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-</v>
      </c>
      <c r="AJ336" s="8" t="str">
        <f>IF(BS_CONTROLE[[#This Row],[Atividade]]=0, "-", BS_CONTROLE[[#This Row],[Atividade]])</f>
        <v>-</v>
      </c>
      <c r="AK336" s="30">
        <f>BS_CONTROLE[[#This Row],[Local - Partida]]</f>
        <v>0</v>
      </c>
      <c r="AL336" s="30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5"/>
      <c r="AV336" s="135"/>
      <c r="AW336" s="13"/>
      <c r="AX336" s="13"/>
      <c r="AY336" s="176" t="str">
        <f>IF(D336="","*",IFERROR(IF(ISODD(COUNT(AS336:AX336)),"ERRO",SUM((AT336-AS336),(AV336-AU336),(AX336-AW336))),"ERRO"))</f>
        <v>*</v>
      </c>
      <c r="AZ336" s="153"/>
      <c r="BA336" s="109"/>
      <c r="BB336" s="9" t="str">
        <f>IFERROR(_xlfn.XLOOKUP(AI336, BS_ATIVIDADE[ATIVIDADE],BS_ATIVIDADE[UNIDADE] ), "*")</f>
        <v>*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5"/>
      <c r="BH336" s="16"/>
      <c r="BI336" s="16"/>
      <c r="BJ336" s="16"/>
      <c r="BK336" s="17"/>
      <c r="BL336" s="15"/>
      <c r="BM336" s="130"/>
      <c r="BN336" s="130"/>
      <c r="BO336" s="130"/>
      <c r="BP336" s="17"/>
      <c r="BQ336" s="11" t="str">
        <f t="shared" si="16"/>
        <v>Aderente</v>
      </c>
      <c r="BR336" s="18" t="str">
        <f>IF(OR(B336="",F336=""),"*",AY336/P336)</f>
        <v>*</v>
      </c>
      <c r="BS336" s="18" t="str">
        <f>IF(OR(B336="",F336=""),"*",BA336/Q336)</f>
        <v>*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/>
      </c>
      <c r="B337" s="102"/>
      <c r="C337" s="134" t="str">
        <f>IF(BS_CONTROLE[[#This Row],[DATA]]="","",WEEKNUM(BS_CONTROLE[[#This Row],[DATA]]))</f>
        <v/>
      </c>
      <c r="D337" s="222"/>
      <c r="E337" s="233">
        <v>317</v>
      </c>
      <c r="F337" s="227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9" t="str">
        <f>IF(F337=0, "*", IFERROR(_xlfn.XLOOKUP(F337, BS_ATIVIDADE[ATIVIDADE], BS_ATIVIDADE[UNIDADE]), "*"))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-</v>
      </c>
      <c r="AJ337" s="8" t="str">
        <f>IF(BS_CONTROLE[[#This Row],[Atividade]]=0, "-", BS_CONTROLE[[#This Row],[Atividade]])</f>
        <v>-</v>
      </c>
      <c r="AK337" s="30">
        <f>BS_CONTROLE[[#This Row],[Local - Partida]]</f>
        <v>0</v>
      </c>
      <c r="AL337" s="30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5"/>
      <c r="AV337" s="135"/>
      <c r="AW337" s="13"/>
      <c r="AX337" s="13"/>
      <c r="AY337" s="176" t="str">
        <f>IF(D337="","*",IFERROR(IF(ISODD(COUNT(AS337:AX337)),"ERRO",SUM((AT337-AS337),(AV337-AU337),(AX337-AW337))),"ERRO"))</f>
        <v>*</v>
      </c>
      <c r="AZ337" s="153"/>
      <c r="BA337" s="109"/>
      <c r="BB337" s="9" t="str">
        <f>IFERROR(_xlfn.XLOOKUP(AI337, BS_ATIVIDADE[ATIVIDADE],BS_ATIVIDADE[UNIDADE] ), "*")</f>
        <v>*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5"/>
      <c r="BH337" s="16"/>
      <c r="BI337" s="16"/>
      <c r="BJ337" s="16"/>
      <c r="BK337" s="17"/>
      <c r="BL337" s="15"/>
      <c r="BM337" s="130"/>
      <c r="BN337" s="130"/>
      <c r="BO337" s="130"/>
      <c r="BP337" s="17"/>
      <c r="BQ337" s="11" t="str">
        <f t="shared" si="16"/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/>
      </c>
      <c r="B338" s="102"/>
      <c r="C338" s="134" t="str">
        <f>IF(BS_CONTROLE[[#This Row],[DATA]]="","",WEEKNUM(BS_CONTROLE[[#This Row],[DATA]]))</f>
        <v/>
      </c>
      <c r="D338" s="222"/>
      <c r="E338" s="233">
        <v>318</v>
      </c>
      <c r="F338" s="227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9" t="str">
        <f>IF(F338=0, "*", IFERROR(_xlfn.XLOOKUP(F338, BS_ATIVIDADE[ATIVIDADE], BS_ATIVIDADE[UNIDADE]), "*"))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-</v>
      </c>
      <c r="AJ338" s="8" t="str">
        <f>IF(BS_CONTROLE[[#This Row],[Atividade]]=0, "-", BS_CONTROLE[[#This Row],[Atividade]])</f>
        <v>-</v>
      </c>
      <c r="AK338" s="30">
        <f>BS_CONTROLE[[#This Row],[Local - Partida]]</f>
        <v>0</v>
      </c>
      <c r="AL338" s="30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5"/>
      <c r="AV338" s="135"/>
      <c r="AW338" s="13"/>
      <c r="AX338" s="13"/>
      <c r="AY338" s="176" t="str">
        <f>IF(D338="","*",IFERROR(IF(ISODD(COUNT(AS338:AX338)),"ERRO",SUM((AT338-AS338),(AV338-AU338),(AX338-AW338))),"ERRO"))</f>
        <v>*</v>
      </c>
      <c r="AZ338" s="153"/>
      <c r="BA338" s="109"/>
      <c r="BB338" s="9" t="str">
        <f>IFERROR(_xlfn.XLOOKUP(AI338, BS_ATIVIDADE[ATIVIDADE],BS_ATIVIDADE[UNIDADE] ), "*")</f>
        <v>*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5"/>
      <c r="BH338" s="16"/>
      <c r="BI338" s="16"/>
      <c r="BJ338" s="16"/>
      <c r="BK338" s="17"/>
      <c r="BL338" s="15"/>
      <c r="BM338" s="130"/>
      <c r="BN338" s="130"/>
      <c r="BO338" s="130"/>
      <c r="BP338" s="17"/>
      <c r="BQ338" s="11" t="str">
        <f t="shared" si="16"/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/>
      </c>
      <c r="B341" s="102"/>
      <c r="C341" s="134" t="str">
        <f>IF(BS_CONTROLE[[#This Row],[DATA]]="","",WEEKNUM(BS_CONTROLE[[#This Row],[DATA]]))</f>
        <v/>
      </c>
      <c r="D341" s="222"/>
      <c r="E341" s="233">
        <v>321</v>
      </c>
      <c r="F341" s="227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9" t="str">
        <f>IF(F341=0, "*", IFERROR(_xlfn.XLOOKUP(F341, BS_ATIVIDADE[ATIVIDADE], BS_ATIVIDADE[UNIDADE]), "*"))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4"/>
      <c r="AI341" s="126" t="str">
        <f>IF(BS_CONTROLE[[#This Row],[Atividade]]=0, "-", BS_CONTROLE[[#This Row],[Atividade]])</f>
        <v>-</v>
      </c>
      <c r="AJ341" s="8" t="str">
        <f>IF(BS_CONTROLE[[#This Row],[Atividade]]=0, "-", BS_CONTROLE[[#This Row],[Atividade]])</f>
        <v>-</v>
      </c>
      <c r="AK341" s="30">
        <f>BS_CONTROLE[[#This Row],[Local - Partida]]</f>
        <v>0</v>
      </c>
      <c r="AL341" s="30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5"/>
      <c r="AV341" s="135"/>
      <c r="AW341" s="13"/>
      <c r="AX341" s="13"/>
      <c r="AY341" s="176" t="str">
        <f>IF(D341="","*",IFERROR(IF(ISODD(COUNT(AS341:AX341)),"ERRO",SUM((AT341-AS341),(AV341-AU341),(AX341-AW341))),"ERRO"))</f>
        <v>*</v>
      </c>
      <c r="AZ341" s="153"/>
      <c r="BA341" s="109"/>
      <c r="BB341" s="9" t="str">
        <f>IFERROR(_xlfn.XLOOKUP(AI341, BS_ATIVIDADE[ATIVIDADE],BS_ATIVIDADE[UNIDADE] ), "*")</f>
        <v>*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/>
      </c>
      <c r="B344" s="102"/>
      <c r="C344" s="134" t="str">
        <f>IF(BS_CONTROLE[[#This Row],[DATA]]="","",WEEKNUM(BS_CONTROLE[[#This Row],[DATA]]))</f>
        <v/>
      </c>
      <c r="D344" s="222"/>
      <c r="E344" s="233">
        <v>324</v>
      </c>
      <c r="F344" s="227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9" t="str">
        <f>IF(F344=0, "*", IFERROR(_xlfn.XLOOKUP(F344, BS_ATIVIDADE[ATIVIDADE], BS_ATIVIDADE[UNIDADE]), "*"))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-</v>
      </c>
      <c r="AJ344" s="8" t="str">
        <f>IF(BS_CONTROLE[[#This Row],[Atividade]]=0, "-", BS_CONTROLE[[#This Row],[Atividade]])</f>
        <v>-</v>
      </c>
      <c r="AK344" s="30">
        <f>BS_CONTROLE[[#This Row],[Local - Partida]]</f>
        <v>0</v>
      </c>
      <c r="AL344" s="30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5"/>
      <c r="AV344" s="135"/>
      <c r="AW344" s="13"/>
      <c r="AX344" s="13"/>
      <c r="AY344" s="176" t="str">
        <f>IF(D344="","*",IFERROR(IF(ISODD(COUNT(AS344:AX344)),"ERRO",SUM((AT344-AS344),(AV344-AU344),(AX344-AW344))),"ERRO"))</f>
        <v>*</v>
      </c>
      <c r="AZ344" s="153"/>
      <c r="BA344" s="109"/>
      <c r="BB344" s="9" t="str">
        <f>IFERROR(_xlfn.XLOOKUP(AI344, BS_ATIVIDADE[ATIVIDADE],BS_ATIVIDADE[UNIDADE] ), "*")</f>
        <v>*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78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4" operator="equal">
      <formula>"NÃO"</formula>
    </cfRule>
    <cfRule type="cellIs" dxfId="189" priority="12165" operator="equal">
      <formula>"SIM"</formula>
    </cfRule>
  </conditionalFormatting>
  <conditionalFormatting sqref="AZ6:AZ1079">
    <cfRule type="expression" dxfId="188" priority="54620">
      <formula>#REF!=1</formula>
    </cfRule>
  </conditionalFormatting>
  <conditionalFormatting sqref="BE6:BE1079 AY6:AY1079 U6:U1079">
    <cfRule type="cellIs" dxfId="187" priority="54604" operator="equal">
      <formula>"ERRO"</formula>
    </cfRule>
  </conditionalFormatting>
  <conditionalFormatting sqref="BQ6:BQ1079">
    <cfRule type="cellIs" dxfId="186" priority="54599" operator="equal">
      <formula>"Produção e Intervalo"</formula>
    </cfRule>
    <cfRule type="cellIs" dxfId="185" priority="54600" operator="equal">
      <formula>"Aderente"</formula>
    </cfRule>
    <cfRule type="cellIs" dxfId="184" priority="54601" operator="equal">
      <formula>"Intervalo"</formula>
    </cfRule>
    <cfRule type="cellIs" dxfId="183" priority="54602" operator="equal">
      <formula>"Produção"</formula>
    </cfRule>
    <cfRule type="cellIs" dxfId="182" priority="54603" operator="equal">
      <formula>"ERRO"</formula>
    </cfRule>
  </conditionalFormatting>
  <conditionalFormatting sqref="BR6:BS1079">
    <cfRule type="cellIs" dxfId="181" priority="54581" operator="equal">
      <formula>"*"</formula>
    </cfRule>
    <cfRule type="cellIs" dxfId="180" priority="54582" operator="greaterThanOrEqual">
      <formula>1</formula>
    </cfRule>
    <cfRule type="cellIs" dxfId="179" priority="54583" operator="lessThan">
      <formula>1</formula>
    </cfRule>
  </conditionalFormatting>
  <conditionalFormatting sqref="BK2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2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1" operator="equal">
      <formula>"OPORTUNIDADE"</formula>
    </cfRule>
  </conditionalFormatting>
  <conditionalFormatting sqref="Y28:Z29">
    <cfRule type="cellIs" dxfId="177" priority="479" operator="equal">
      <formula>"NÃO"</formula>
    </cfRule>
    <cfRule type="cellIs" dxfId="176" priority="480" operator="equal">
      <formula>"SIM"</formula>
    </cfRule>
  </conditionalFormatting>
  <conditionalFormatting sqref="BK17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8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87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57" operator="equal">
      <formula>"OPORTUNIDADE"</formula>
    </cfRule>
  </conditionalFormatting>
  <conditionalFormatting sqref="Z39">
    <cfRule type="cellIs" dxfId="174" priority="455" operator="equal">
      <formula>"NÃO"</formula>
    </cfRule>
    <cfRule type="cellIs" dxfId="173" priority="456" operator="equal">
      <formula>"SIM"</formula>
    </cfRule>
  </conditionalFormatting>
  <conditionalFormatting sqref="Y42:Y43">
    <cfRule type="cellIs" dxfId="172" priority="454" operator="equal">
      <formula>"OPORTUNIDADE"</formula>
    </cfRule>
  </conditionalFormatting>
  <conditionalFormatting sqref="Y42:Y43">
    <cfRule type="cellIs" dxfId="171" priority="452" operator="equal">
      <formula>"NÃO"</formula>
    </cfRule>
    <cfRule type="cellIs" dxfId="170" priority="453" operator="equal">
      <formula>"SIM"</formula>
    </cfRule>
  </conditionalFormatting>
  <conditionalFormatting sqref="BK42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5" operator="equal">
      <formula>"OPORTUNIDADE"</formula>
    </cfRule>
  </conditionalFormatting>
  <conditionalFormatting sqref="Y46:Z46 Z47:Z48 Y47:Y50">
    <cfRule type="cellIs" dxfId="168" priority="423" operator="equal">
      <formula>"NÃO"</formula>
    </cfRule>
    <cfRule type="cellIs" dxfId="167" priority="424" operator="equal">
      <formula>"SIM"</formula>
    </cfRule>
  </conditionalFormatting>
  <conditionalFormatting sqref="BK30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397" operator="equal">
      <formula>"OPORTUNIDADE"</formula>
    </cfRule>
  </conditionalFormatting>
  <conditionalFormatting sqref="Z57">
    <cfRule type="cellIs" dxfId="165" priority="395" operator="equal">
      <formula>"NÃO"</formula>
    </cfRule>
    <cfRule type="cellIs" dxfId="164" priority="396" operator="equal">
      <formula>"SIM"</formula>
    </cfRule>
  </conditionalFormatting>
  <conditionalFormatting sqref="BK38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1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17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4" operator="equal">
      <formula>"OPORTUNIDADE"</formula>
    </cfRule>
  </conditionalFormatting>
  <conditionalFormatting sqref="Y52:Y61">
    <cfRule type="cellIs" dxfId="162" priority="382" operator="equal">
      <formula>"NÃO"</formula>
    </cfRule>
    <cfRule type="cellIs" dxfId="161" priority="383" operator="equal">
      <formula>"SIM"</formula>
    </cfRule>
  </conditionalFormatting>
  <conditionalFormatting sqref="BK52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48" operator="equal">
      <formula>"OPORTUNIDADE"</formula>
    </cfRule>
  </conditionalFormatting>
  <conditionalFormatting sqref="Z73">
    <cfRule type="cellIs" dxfId="159" priority="346" operator="equal">
      <formula>"NÃO"</formula>
    </cfRule>
    <cfRule type="cellIs" dxfId="158" priority="347" operator="equal">
      <formula>"SIM"</formula>
    </cfRule>
  </conditionalFormatting>
  <conditionalFormatting sqref="Y75">
    <cfRule type="cellIs" dxfId="157" priority="342" operator="equal">
      <formula>"OPORTUNIDADE"</formula>
    </cfRule>
  </conditionalFormatting>
  <conditionalFormatting sqref="Y75">
    <cfRule type="cellIs" dxfId="156" priority="340" operator="equal">
      <formula>"NÃO"</formula>
    </cfRule>
    <cfRule type="cellIs" dxfId="155" priority="341" operator="equal">
      <formula>"SIM"</formula>
    </cfRule>
  </conditionalFormatting>
  <conditionalFormatting sqref="BK60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5" operator="equal">
      <formula>"OPORTUNIDADE"</formula>
    </cfRule>
  </conditionalFormatting>
  <conditionalFormatting sqref="Y76:Y77">
    <cfRule type="cellIs" dxfId="153" priority="333" operator="equal">
      <formula>"NÃO"</formula>
    </cfRule>
    <cfRule type="cellIs" dxfId="152" priority="334" operator="equal">
      <formula>"SIM"</formula>
    </cfRule>
  </conditionalFormatting>
  <conditionalFormatting sqref="BP73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0">
      <iconSet showValue="0">
        <cfvo type="percent" val="0"/>
        <cfvo type="num" val="1"/>
        <cfvo type="num" val="1" gte="0"/>
      </iconSet>
    </cfRule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5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76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1079 BP295">
    <cfRule type="iconSet" priority="63917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1079">
    <cfRule type="iconSet" priority="63953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88">
      <iconSet showValue="0">
        <cfvo type="percent" val="0"/>
        <cfvo type="num" val="1"/>
        <cfvo type="num" val="1" gte="0"/>
      </iconSet>
    </cfRule>
    <cfRule type="iconSet" priority="63989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4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1579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1580</v>
      </c>
      <c r="C4" s="159" t="s">
        <v>1581</v>
      </c>
      <c r="D4" s="159" t="s">
        <v>1582</v>
      </c>
      <c r="E4" s="159" t="s">
        <v>1583</v>
      </c>
      <c r="F4" s="159" t="s">
        <v>4</v>
      </c>
      <c r="G4" s="159" t="s">
        <v>1584</v>
      </c>
    </row>
    <row r="5" spans="2:7">
      <c r="B5" s="160" t="s">
        <v>1585</v>
      </c>
      <c r="C5" s="160">
        <v>257068</v>
      </c>
      <c r="D5" s="160" t="s">
        <v>1586</v>
      </c>
      <c r="E5" s="160" t="s">
        <v>1587</v>
      </c>
      <c r="F5" s="160" t="s">
        <v>1587</v>
      </c>
      <c r="G5" s="161">
        <v>46296</v>
      </c>
    </row>
    <row r="6" spans="2:7">
      <c r="B6" s="160" t="s">
        <v>1588</v>
      </c>
      <c r="C6" s="160" t="s">
        <v>624</v>
      </c>
      <c r="D6" s="160" t="s">
        <v>624</v>
      </c>
      <c r="E6" s="160" t="s">
        <v>624</v>
      </c>
      <c r="F6" s="160" t="s">
        <v>1589</v>
      </c>
      <c r="G6" s="161" t="s">
        <v>624</v>
      </c>
    </row>
    <row r="7" spans="2:7">
      <c r="B7" s="160" t="s">
        <v>1590</v>
      </c>
      <c r="C7" s="160">
        <v>257472</v>
      </c>
      <c r="D7" s="160" t="s">
        <v>1591</v>
      </c>
      <c r="E7" s="160" t="s">
        <v>1592</v>
      </c>
      <c r="F7" s="160" t="s">
        <v>1592</v>
      </c>
      <c r="G7" s="161">
        <v>45992</v>
      </c>
    </row>
    <row r="8" spans="2:7">
      <c r="B8" s="160" t="s">
        <v>1593</v>
      </c>
      <c r="C8" s="160">
        <v>260307</v>
      </c>
      <c r="D8" s="160" t="s">
        <v>1594</v>
      </c>
      <c r="E8" s="160" t="s">
        <v>1595</v>
      </c>
      <c r="F8" s="160" t="s">
        <v>1592</v>
      </c>
      <c r="G8" s="161">
        <v>46082</v>
      </c>
    </row>
    <row r="9" spans="2:7">
      <c r="B9" s="160" t="s">
        <v>1596</v>
      </c>
      <c r="C9" s="160">
        <v>333033</v>
      </c>
      <c r="D9" s="160" t="s">
        <v>1597</v>
      </c>
      <c r="E9" s="160" t="s">
        <v>1589</v>
      </c>
      <c r="F9" s="160" t="s">
        <v>1598</v>
      </c>
      <c r="G9" s="160" t="s">
        <v>624</v>
      </c>
    </row>
    <row r="10" spans="2:7">
      <c r="B10" s="160" t="s">
        <v>1599</v>
      </c>
      <c r="C10" s="160">
        <v>263576</v>
      </c>
      <c r="D10" s="160" t="s">
        <v>1600</v>
      </c>
      <c r="E10" s="160" t="s">
        <v>1589</v>
      </c>
      <c r="F10" s="160" t="s">
        <v>1589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1601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1602</v>
      </c>
      <c r="E3" s="193" t="s">
        <v>1603</v>
      </c>
      <c r="F3" s="193" t="s">
        <v>1604</v>
      </c>
      <c r="G3" s="193" t="s">
        <v>1605</v>
      </c>
      <c r="H3" s="193" t="s">
        <v>1606</v>
      </c>
    </row>
    <row r="4" spans="3:8" ht="15" customHeight="1">
      <c r="C4" s="189" t="s">
        <v>1073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1607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1608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1609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1608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B1" workbookViewId="0">
      <selection activeCell="J305" sqref="J305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1060</v>
      </c>
      <c r="Q1" s="275"/>
      <c r="R1" s="111"/>
      <c r="S1" s="84"/>
      <c r="T1" s="86"/>
      <c r="U1" s="276" t="s">
        <v>1610</v>
      </c>
      <c r="V1" s="276"/>
      <c r="W1" s="276"/>
    </row>
    <row r="2" spans="1:23" ht="15" customHeight="1">
      <c r="A2" s="87" t="s">
        <v>1611</v>
      </c>
      <c r="B2" s="87" t="s">
        <v>1612</v>
      </c>
      <c r="C2" s="87" t="s">
        <v>442</v>
      </c>
      <c r="D2" s="88" t="s">
        <v>1012</v>
      </c>
      <c r="E2" s="88" t="s">
        <v>4</v>
      </c>
      <c r="F2" s="88" t="s">
        <v>1613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1614</v>
      </c>
      <c r="T2" s="91" t="s">
        <v>1015</v>
      </c>
      <c r="U2" s="137">
        <f ca="1">TODAY()-1</f>
        <v>46073</v>
      </c>
      <c r="V2" s="137">
        <f ca="1">U2-1</f>
        <v>46072</v>
      </c>
      <c r="W2" s="137">
        <f ca="1">V2-1</f>
        <v>46071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150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150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150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>
        <f ca="1">_xlfn.XLOOKUP(G29&amp;$W$2,BS_CONTROLE[CHAVE],BS_CONTROLE[Quantidade_11],"-")</f>
        <v>1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>
        <f ca="1">_xlfn.XLOOKUP(G38&amp;$U$2,BS_CONTROLE[CHAVE],BS_CONTROLE[Quantidade_11],"-")</f>
        <v>1</v>
      </c>
      <c r="V38" s="136">
        <f ca="1">_xlfn.XLOOKUP(G38&amp;$V$2,BS_CONTROLE[CHAVE],BS_CONTROLE[Quantidade_11],"-")</f>
        <v>0</v>
      </c>
      <c r="W38" s="136">
        <f ca="1">_xlfn.XLOOKUP(G38&amp;$W$2,BS_CONTROLE[CHAVE],BS_CONTROLE[Quantidade_11],"-")</f>
        <v>0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150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80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>
        <f ca="1">_xlfn.XLOOKUP(G48&amp;$W$2,BS_CONTROLE[CHAVE],BS_CONTROLE[Quantidade_11],"-")</f>
        <v>1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>
        <f ca="1">_xlfn.XLOOKUP(G56&amp;$U$2,BS_CONTROLE[CHAVE],BS_CONTROLE[Quantidade_11],"-")</f>
        <v>1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150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0</v>
      </c>
      <c r="W72" s="136">
        <f ca="1">_xlfn.XLOOKUP(G72&amp;$W$2,BS_CONTROLE[CHAVE],BS_CONTROLE[Quantidade_11],"-")</f>
        <v>0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150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150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150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150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80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150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80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>
        <f ca="1">_xlfn.XLOOKUP(G132&amp;$U$2,BS_CONTROLE[CHAVE],BS_CONTROLE[Quantidade_11],"-")</f>
        <v>0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>
        <f ca="1">_xlfn.XLOOKUP(G136&amp;$U$2,BS_CONTROLE[CHAVE],BS_CONTROLE[Quantidade_11],"-")</f>
        <v>0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150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>
        <f ca="1">_xlfn.XLOOKUP(G152&amp;$U$2,BS_CONTROLE[CHAVE],BS_CONTROLE[Quantidade_11],"-")</f>
        <v>0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150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>
        <f ca="1">_xlfn.XLOOKUP(G162&amp;$U$2,BS_CONTROLE[CHAVE],BS_CONTROLE[Quantidade_11],"-")</f>
        <v>0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>
        <f ca="1">_xlfn.XLOOKUP(G164&amp;$U$2,BS_CONTROLE[CHAVE],BS_CONTROLE[Quantidade_11],"-")</f>
        <v>1</v>
      </c>
      <c r="V164" s="136">
        <f ca="1">_xlfn.XLOOKUP(G164&amp;$V$2,BS_CONTROLE[CHAVE],BS_CONTROLE[Quantidade_11],"-")</f>
        <v>0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>
        <f ca="1">_xlfn.XLOOKUP(G166&amp;$U$2,BS_CONTROLE[CHAVE],BS_CONTROLE[Quantidade_11],"-")</f>
        <v>0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150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>
        <f ca="1">_xlfn.XLOOKUP(G174&amp;$W$2,BS_CONTROLE[CHAVE],BS_CONTROLE[Quantidade_11],"-")</f>
        <v>1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>
        <f ca="1">_xlfn.XLOOKUP(G178&amp;$U$2,BS_CONTROLE[CHAVE],BS_CONTROLE[Quantidade_11],"-")</f>
        <v>0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>
        <f ca="1">_xlfn.XLOOKUP(G180&amp;$U$2,BS_CONTROLE[CHAVE],BS_CONTROLE[Quantidade_11],"-")</f>
        <v>1</v>
      </c>
      <c r="V180" s="136">
        <f ca="1">_xlfn.XLOOKUP(G180&amp;$V$2,BS_CONTROLE[CHAVE],BS_CONTROLE[Quantidade_11],"-")</f>
        <v>0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>
        <f ca="1">_xlfn.XLOOKUP(G181&amp;$U$2,BS_CONTROLE[CHAVE],BS_CONTROLE[Quantidade_11],"-")</f>
        <v>0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150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2</v>
      </c>
      <c r="V195" s="136">
        <f ca="1">_xlfn.XLOOKUP(G195&amp;$V$2,BS_CONTROLE[CHAVE],BS_CONTROLE[Quantidade_11],"-")</f>
        <v>2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>
        <f ca="1">_xlfn.XLOOKUP(G196&amp;$U$2,BS_CONTROLE[CHAVE],BS_CONTROLE[Quantidade_11],"-")</f>
        <v>0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>
        <f ca="1">_xlfn.XLOOKUP(G197&amp;$U$2,BS_CONTROLE[CHAVE],BS_CONTROLE[Quantidade_11],"-")</f>
        <v>1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150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500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150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>
        <f ca="1">_xlfn.XLOOKUP(G213&amp;$W$2,BS_CONTROLE[CHAVE],BS_CONTROLE[Quantidade_11],"-")</f>
        <v>1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2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2</v>
      </c>
      <c r="V219" s="136">
        <f ca="1">_xlfn.XLOOKUP(G219&amp;$V$2,BS_CONTROLE[CHAVE],BS_CONTROLE[Quantidade_11],"-")</f>
        <v>2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>
        <f ca="1">_xlfn.XLOOKUP(G221&amp;$U$2,BS_CONTROLE[CHAVE],BS_CONTROLE[Quantidade_11],"-")</f>
        <v>0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150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500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>
        <f ca="1">_xlfn.XLOOKUP(G232&amp;$U$2,BS_CONTROLE[CHAVE],BS_CONTROLE[Quantidade_11],"-")</f>
        <v>0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2</v>
      </c>
      <c r="V234" s="136">
        <f ca="1">_xlfn.XLOOKUP(G234&amp;$V$2,BS_CONTROLE[CHAVE],BS_CONTROLE[Quantidade_11],"-")</f>
        <v>2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2</v>
      </c>
      <c r="V235" s="136">
        <f ca="1">_xlfn.XLOOKUP(G235&amp;$V$2,BS_CONTROLE[CHAVE],BS_CONTROLE[Quantidade_11],"-")</f>
        <v>1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0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>
        <f ca="1">_xlfn.XLOOKUP(G238&amp;$U$2,BS_CONTROLE[CHAVE],BS_CONTROLE[Quantidade_11],"-")</f>
        <v>0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2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>
        <f ca="1">_xlfn.XLOOKUP(G244&amp;$V$2,BS_CONTROLE[CHAVE],BS_CONTROLE[Quantidade_11],"-")</f>
        <v>1</v>
      </c>
      <c r="W244" s="136">
        <f ca="1">_xlfn.XLOOKUP(G244&amp;$W$2,BS_CONTROLE[CHAVE],BS_CONTROLE[Quantidade_11],"-")</f>
        <v>0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150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80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500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2</v>
      </c>
      <c r="V251" s="136">
        <f ca="1">_xlfn.XLOOKUP(G251&amp;$V$2,BS_CONTROLE[CHAVE],BS_CONTROLE[Quantidade_11],"-")</f>
        <v>2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1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>
        <f ca="1">_xlfn.XLOOKUP(G254&amp;$U$2,BS_CONTROLE[CHAVE],BS_CONTROLE[Quantidade_11],"-")</f>
        <v>1</v>
      </c>
      <c r="V254" s="136">
        <f ca="1">_xlfn.XLOOKUP(G254&amp;$V$2,BS_CONTROLE[CHAVE],BS_CONTROLE[Quantidade_11],"-")</f>
        <v>0</v>
      </c>
      <c r="W254" s="136">
        <f ca="1">_xlfn.XLOOKUP(G254&amp;$W$2,BS_CONTROLE[CHAVE],BS_CONTROLE[Quantidade_11],"-")</f>
        <v>0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50</v>
      </c>
      <c r="V256" s="136">
        <f ca="1">_xlfn.XLOOKUP(G256&amp;$V$2,BS_CONTROLE[CHAVE],BS_CONTROLE[Quantidade_11],"-")</f>
        <v>0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>
        <f ca="1">_xlfn.XLOOKUP(G257&amp;$W$2,BS_CONTROLE[CHAVE],BS_CONTROLE[Quantidade_11],"-")</f>
        <v>0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2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>
        <f ca="1">_xlfn.XLOOKUP(G262&amp;$V$2,BS_CONTROLE[CHAVE],BS_CONTROLE[Quantidade_11],"-")</f>
        <v>1</v>
      </c>
      <c r="W262" s="136">
        <f ca="1">_xlfn.XLOOKUP(G262&amp;$W$2,BS_CONTROLE[CHAVE],BS_CONTROLE[Quantidade_11],"-")</f>
        <v>0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150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500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2</v>
      </c>
      <c r="V268" s="136">
        <f ca="1">_xlfn.XLOOKUP(G268&amp;$V$2,BS_CONTROLE[CHAVE],BS_CONTROLE[Quantidade_11],"-")</f>
        <v>2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2</v>
      </c>
      <c r="V270" s="136">
        <f ca="1">_xlfn.XLOOKUP(G270&amp;$V$2,BS_CONTROLE[CHAVE],BS_CONTROLE[Quantidade_11],"-")</f>
        <v>1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>
        <f ca="1">_xlfn.XLOOKUP(G271&amp;$U$2,BS_CONTROLE[CHAVE],BS_CONTROLE[Quantidade_11],"-")</f>
        <v>1</v>
      </c>
      <c r="V271" s="136">
        <f ca="1">_xlfn.XLOOKUP(G271&amp;$V$2,BS_CONTROLE[CHAVE],BS_CONTROLE[Quantidade_11],"-")</f>
        <v>0</v>
      </c>
      <c r="W271" s="136">
        <f ca="1">_xlfn.XLOOKUP(G271&amp;$W$2,BS_CONTROLE[CHAVE],BS_CONTROLE[Quantidade_11],"-")</f>
        <v>0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50</v>
      </c>
      <c r="V272" s="136">
        <f ca="1">_xlfn.XLOOKUP(G272&amp;$V$2,BS_CONTROLE[CHAVE],BS_CONTROLE[Quantidade_11],"-")</f>
        <v>0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>
        <f ca="1">_xlfn.XLOOKUP(G273&amp;$U$2,BS_CONTROLE[CHAVE],BS_CONTROLE[Quantidade_11],"-")</f>
        <v>1</v>
      </c>
      <c r="V273" s="136">
        <f ca="1">_xlfn.XLOOKUP(G273&amp;$V$2,BS_CONTROLE[CHAVE],BS_CONTROLE[Quantidade_11],"-")</f>
        <v>0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2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150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80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500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>
        <f ca="1">_xlfn.XLOOKUP(G284&amp;$U$2,BS_CONTROLE[CHAVE],BS_CONTROLE[Quantidade_11],"-")</f>
        <v>0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>
        <f ca="1">_xlfn.XLOOKUP(G285&amp;$U$2,BS_CONTROLE[CHAVE],BS_CONTROLE[Quantidade_11],"-")</f>
        <v>0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2</v>
      </c>
      <c r="V287" s="136">
        <f ca="1">_xlfn.XLOOKUP(G287&amp;$V$2,BS_CONTROLE[CHAVE],BS_CONTROLE[Quantidade_11],"-")</f>
        <v>2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2</v>
      </c>
      <c r="V288" s="136">
        <f ca="1">_xlfn.XLOOKUP(G288&amp;$V$2,BS_CONTROLE[CHAVE],BS_CONTROLE[Quantidade_11],"-")</f>
        <v>1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>
        <f ca="1">_xlfn.XLOOKUP(G289&amp;$U$2,BS_CONTROLE[CHAVE],BS_CONTROLE[Quantidade_11],"-")</f>
        <v>1</v>
      </c>
      <c r="V289" s="136">
        <f ca="1">_xlfn.XLOOKUP(G289&amp;$V$2,BS_CONTROLE[CHAVE],BS_CONTROLE[Quantidade_11],"-")</f>
        <v>0</v>
      </c>
      <c r="W289" s="136">
        <f ca="1">_xlfn.XLOOKUP(G289&amp;$W$2,BS_CONTROLE[CHAVE],BS_CONTROLE[Quantidade_11],"-")</f>
        <v>0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50</v>
      </c>
      <c r="V290" s="136">
        <f ca="1">_xlfn.XLOOKUP(G290&amp;$V$2,BS_CONTROLE[CHAVE],BS_CONTROLE[Quantidade_11],"-")</f>
        <v>0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>
        <f ca="1">_xlfn.XLOOKUP(G291&amp;$U$2,BS_CONTROLE[CHAVE],BS_CONTROLE[Quantidade_11],"-")</f>
        <v>0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>
        <f ca="1">_xlfn.XLOOKUP(G292&amp;$U$2,BS_CONTROLE[CHAVE],BS_CONTROLE[Quantidade_11],"-")</f>
        <v>1</v>
      </c>
      <c r="V292" s="136">
        <f ca="1">_xlfn.XLOOKUP(G292&amp;$V$2,BS_CONTROLE[CHAVE],BS_CONTROLE[Quantidade_11],"-")</f>
        <v>0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2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500</v>
      </c>
      <c r="W299" s="136">
        <f ca="1">_xlfn.XLOOKUP(G299&amp;$W$2,BS_CONTROLE[CHAVE],BS_CONTROLE[Quantidade_11],"-")</f>
        <v>0</v>
      </c>
    </row>
    <row r="300" spans="1:23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150</v>
      </c>
      <c r="W300" s="136">
        <f ca="1">_xlfn.XLOOKUP(G300&amp;$W$2,BS_CONTROLE[CHAVE],BS_CONTROLE[Quantidade_11],"-")</f>
        <v>0</v>
      </c>
    </row>
    <row r="301" spans="1:23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>
        <f ca="1">_xlfn.XLOOKUP(G302&amp;$U$2,BS_CONTROLE[CHAVE],BS_CONTROLE[Quantidade_11],"-")</f>
        <v>1</v>
      </c>
      <c r="V302" s="136">
        <f ca="1">_xlfn.XLOOKUP(G302&amp;$V$2,BS_CONTROLE[CHAVE],BS_CONTROLE[Quantidade_11],"-")</f>
        <v>0</v>
      </c>
      <c r="W302" s="136">
        <f ca="1">_xlfn.XLOOKUP(G302&amp;$W$2,BS_CONTROLE[CHAVE],BS_CONTROLE[Quantidade_11],"-")</f>
        <v>0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>
        <f ca="1">_xlfn.XLOOKUP(G303&amp;$U$2,BS_CONTROLE[CHAVE],BS_CONTROLE[Quantidade_11],"-")</f>
        <v>0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>
        <f ca="1">_xlfn.XLOOKUP(G304&amp;$U$2,BS_CONTROLE[CHAVE],BS_CONTROLE[Quantidade_11],"-")</f>
        <v>0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50</v>
      </c>
      <c r="V305" s="136">
        <f ca="1">_xlfn.XLOOKUP(G305&amp;$V$2,BS_CONTROLE[CHAVE],BS_CONTROLE[Quantidade_11],"-")</f>
        <v>0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50</v>
      </c>
      <c r="V306" s="136">
        <f ca="1">_xlfn.XLOOKUP(G306&amp;$V$2,BS_CONTROLE[CHAVE],BS_CONTROLE[Quantidade_11],"-")</f>
        <v>0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2</v>
      </c>
    </row>
    <row r="308" spans="1:23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500</v>
      </c>
      <c r="W313" s="136">
        <f ca="1">_xlfn.XLOOKUP(G313&amp;$W$2,BS_CONTROLE[CHAVE],BS_CONTROLE[Quantidade_11],"-")</f>
        <v>0</v>
      </c>
    </row>
    <row r="314" spans="1:23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150</v>
      </c>
      <c r="W314" s="136">
        <f ca="1">_xlfn.XLOOKUP(G314&amp;$W$2,BS_CONTROLE[CHAVE],BS_CONTROLE[Quantidade_11],"-")</f>
        <v>0</v>
      </c>
    </row>
    <row r="315" spans="1:23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 t="str">
        <f>IF(SP_NORTE!B320="","*",SP_NORTE!B320)</f>
        <v>*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50</v>
      </c>
      <c r="V317" s="136">
        <f ca="1">_xlfn.XLOOKUP(G317&amp;$V$2,BS_CONTROLE[CHAVE],BS_CONTROLE[Quantidade_11],"-")</f>
        <v>0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50</v>
      </c>
      <c r="V318" s="136">
        <f ca="1">_xlfn.XLOOKUP(G318&amp;$V$2,BS_CONTROLE[CHAVE],BS_CONTROLE[Quantidade_11],"-")</f>
        <v>0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500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153.80000000000001</v>
      </c>
      <c r="O324" s="144">
        <f>IF(SP_NORTE!L327="","*",SP_NORTE!L327)</f>
        <v>151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150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ZMA-ZDG</v>
      </c>
      <c r="L325" s="138" t="str">
        <f>IF(SP_NORTE!N328="","*",SP_NORTE!N328)</f>
        <v>K47ZDG</v>
      </c>
      <c r="M325" s="139">
        <f>IF(SP_NORTE!J328="","*",SP_NORTE!J328)</f>
        <v>73</v>
      </c>
      <c r="N325" s="144">
        <f>IF(SP_NORTE!K328="","*",SP_NORTE!K328)</f>
        <v>52</v>
      </c>
      <c r="O325" s="144">
        <f>IF(SP_NORTE!L328="","*",SP_NORTE!L328)</f>
        <v>50.3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>
        <f ca="1">_xlfn.XLOOKUP(G326&amp;$U$2,BS_CONTROLE[CHAVE],BS_CONTROLE[Quantidade_11],"-")</f>
        <v>2</v>
      </c>
      <c r="V326" s="136">
        <f ca="1">_xlfn.XLOOKUP(G326&amp;$V$2,BS_CONTROLE[CHAVE],BS_CONTROLE[Quantidade_11],"-")</f>
        <v>2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>
        <f ca="1">_xlfn.XLOOKUP(G327&amp;$U$2,BS_CONTROLE[CHAVE],BS_CONTROLE[Quantidade_11],"-")</f>
        <v>2</v>
      </c>
      <c r="V327" s="136">
        <f ca="1">_xlfn.XLOOKUP(G327&amp;$V$2,BS_CONTROLE[CHAVE],BS_CONTROLE[Quantidade_11],"-")</f>
        <v>1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 t="str">
        <f>IF(SP_NORTE!O331="","*",SP_NORTE!O331)</f>
        <v>09;30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0</v>
      </c>
    </row>
    <row r="329" spans="1:23" hidden="1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2</v>
      </c>
    </row>
    <row r="330" spans="1:23" hidden="1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 hidden="1">
      <c r="A331" s="146" t="str">
        <f>IF(SP_NORTE!Y334="","*",SP_NORTE!Y334)</f>
        <v>*</v>
      </c>
      <c r="B331" s="146" t="str">
        <f>IF(SP_NORTE!X334="","*",SP_NORTE!X334)</f>
        <v>*</v>
      </c>
      <c r="C331" s="146" t="str">
        <f>IF(SP_NORTE!Z334="","*",SP_NORTE!Z334)</f>
        <v>*</v>
      </c>
      <c r="D331" s="138" t="str">
        <f>IF(SP_NORTE!S334="","*",SP_NORTE!S334)</f>
        <v>-</v>
      </c>
      <c r="E331" s="138" t="str">
        <f>IF(SP_NORTE!T334="","*",SP_NORTE!T334)</f>
        <v>-</v>
      </c>
      <c r="F331" s="145" t="str">
        <f>IF(SP_NORTE!B334="","*",SP_NORTE!B334)</f>
        <v>*</v>
      </c>
      <c r="G331" s="145" t="str">
        <f>IF(SP_NORTE!D334="","*",SP_NORTE!D334)</f>
        <v>*</v>
      </c>
      <c r="H331" s="145" t="str">
        <f>IF(SP_NORTE!F334="","*",SP_NORTE!F334)</f>
        <v>*</v>
      </c>
      <c r="I331" s="145" t="str">
        <f>IF(SP_NORTE!H334="","*",SP_NORTE!H334)</f>
        <v>*</v>
      </c>
      <c r="J331" s="145" t="str">
        <f>IF(SP_NORTE!I334="","*",SP_NORTE!I334)</f>
        <v>*</v>
      </c>
      <c r="K331" s="138" t="str">
        <f>IF(SP_NORTE!M334="","*",SP_NORTE!M334)</f>
        <v>-</v>
      </c>
      <c r="L331" s="138" t="str">
        <f>IF(SP_NORTE!N334="","*",SP_NORTE!N334)</f>
        <v>-</v>
      </c>
      <c r="M331" s="139" t="str">
        <f>IF(SP_NORTE!J334="","*",SP_NORTE!J334)</f>
        <v>*</v>
      </c>
      <c r="N331" s="144" t="str">
        <f>IF(SP_NORTE!K334="","*",SP_NORTE!K334)</f>
        <v>*</v>
      </c>
      <c r="O331" s="144" t="str">
        <f>IF(SP_NORTE!L334="","*",SP_NORTE!L334)</f>
        <v>*</v>
      </c>
      <c r="P331" s="143" t="str">
        <f>IF(SP_NORTE!O334="","*",SP_NORTE!O334)</f>
        <v>*</v>
      </c>
      <c r="Q331" s="143" t="str">
        <f>IF(SP_NORTE!P334="","*",SP_NORTE!P334)</f>
        <v>*</v>
      </c>
      <c r="R331" s="145" t="str">
        <f>IF(SP_NORTE!Q334="","*",CONCATENATE(SP_NORTE!Q334," ",SP_NORTE!R334))</f>
        <v>*</v>
      </c>
      <c r="S331" s="145" t="str">
        <f>IF(SP_NORTE!V334="","*",SP_NORTE!V334)</f>
        <v>*</v>
      </c>
      <c r="T331" s="145" t="str">
        <f>IF(SP_NORTE!W334="","*",SP_NORTE!W334)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IF(SP_NORTE!Y335="","*",SP_NORTE!Y335)</f>
        <v>*</v>
      </c>
      <c r="B332" s="146" t="str">
        <f>IF(SP_NORTE!X335="","*",SP_NORTE!X335)</f>
        <v>*</v>
      </c>
      <c r="C332" s="146" t="str">
        <f>IF(SP_NORTE!Z335="","*",SP_NORTE!Z335)</f>
        <v>*</v>
      </c>
      <c r="D332" s="138" t="str">
        <f>IF(SP_NORTE!S335="","*",SP_NORTE!S335)</f>
        <v>-</v>
      </c>
      <c r="E332" s="138" t="str">
        <f>IF(SP_NORTE!T335="","*",SP_NORTE!T335)</f>
        <v>-</v>
      </c>
      <c r="F332" s="145" t="str">
        <f>IF(SP_NORTE!B335="","*",SP_NORTE!B335)</f>
        <v>*</v>
      </c>
      <c r="G332" s="145" t="str">
        <f>IF(SP_NORTE!D335="","*",SP_NORTE!D335)</f>
        <v>*</v>
      </c>
      <c r="H332" s="145" t="str">
        <f>IF(SP_NORTE!F335="","*",SP_NORTE!F335)</f>
        <v>*</v>
      </c>
      <c r="I332" s="145" t="str">
        <f>IF(SP_NORTE!H335="","*",SP_NORTE!H335)</f>
        <v>*</v>
      </c>
      <c r="J332" s="145" t="str">
        <f>IF(SP_NORTE!I335="","*",SP_NORTE!I335)</f>
        <v>*</v>
      </c>
      <c r="K332" s="138" t="str">
        <f>IF(SP_NORTE!M335="","*",SP_NORTE!M335)</f>
        <v>-</v>
      </c>
      <c r="L332" s="138" t="str">
        <f>IF(SP_NORTE!N335="","*",SP_NORTE!N335)</f>
        <v>-</v>
      </c>
      <c r="M332" s="139" t="str">
        <f>IF(SP_NORTE!J335="","*",SP_NORTE!J335)</f>
        <v>*</v>
      </c>
      <c r="N332" s="144" t="str">
        <f>IF(SP_NORTE!K335="","*",SP_NORTE!K335)</f>
        <v>*</v>
      </c>
      <c r="O332" s="144" t="str">
        <f>IF(SP_NORTE!L335="","*",SP_NORTE!L335)</f>
        <v>*</v>
      </c>
      <c r="P332" s="143" t="str">
        <f>IF(SP_NORTE!O335="","*",SP_NORTE!O335)</f>
        <v>*</v>
      </c>
      <c r="Q332" s="143" t="str">
        <f>IF(SP_NORTE!P335="","*",SP_NORTE!P335)</f>
        <v>*</v>
      </c>
      <c r="R332" s="145" t="str">
        <f>IF(SP_NORTE!Q335="","*",CONCATENATE(SP_NORTE!Q335," ",SP_NORTE!R335))</f>
        <v>*</v>
      </c>
      <c r="S332" s="145" t="str">
        <f>IF(SP_NORTE!V335="","*",SP_NORTE!V335)</f>
        <v>*</v>
      </c>
      <c r="T332" s="145" t="str">
        <f>IF(SP_NORTE!W335="","*",SP_NORTE!W335)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IF(SP_NORTE!Y336="","*",SP_NORTE!Y336)</f>
        <v>*</v>
      </c>
      <c r="B333" s="146" t="str">
        <f>IF(SP_NORTE!X336="","*",SP_NORTE!X336)</f>
        <v>*</v>
      </c>
      <c r="C333" s="146" t="str">
        <f>IF(SP_NORTE!Z336="","*",SP_NORTE!Z336)</f>
        <v>*</v>
      </c>
      <c r="D333" s="138" t="str">
        <f>IF(SP_NORTE!S336="","*",SP_NORTE!S336)</f>
        <v>-</v>
      </c>
      <c r="E333" s="138" t="str">
        <f>IF(SP_NORTE!T336="","*",SP_NORTE!T336)</f>
        <v>-</v>
      </c>
      <c r="F333" s="145" t="str">
        <f>IF(SP_NORTE!B336="","*",SP_NORTE!B336)</f>
        <v>*</v>
      </c>
      <c r="G333" s="145" t="str">
        <f>IF(SP_NORTE!D336="","*",SP_NORTE!D336)</f>
        <v>*</v>
      </c>
      <c r="H333" s="145" t="str">
        <f>IF(SP_NORTE!F336="","*",SP_NORTE!F336)</f>
        <v>*</v>
      </c>
      <c r="I333" s="145" t="str">
        <f>IF(SP_NORTE!H336="","*",SP_NORTE!H336)</f>
        <v>*</v>
      </c>
      <c r="J333" s="145" t="str">
        <f>IF(SP_NORTE!I336="","*",SP_NORTE!I336)</f>
        <v>*</v>
      </c>
      <c r="K333" s="138" t="str">
        <f>IF(SP_NORTE!M336="","*",SP_NORTE!M336)</f>
        <v>-</v>
      </c>
      <c r="L333" s="138" t="str">
        <f>IF(SP_NORTE!N336="","*",SP_NORTE!N336)</f>
        <v>-</v>
      </c>
      <c r="M333" s="139" t="str">
        <f>IF(SP_NORTE!J336="","*",SP_NORTE!J336)</f>
        <v>*</v>
      </c>
      <c r="N333" s="144" t="str">
        <f>IF(SP_NORTE!K336="","*",SP_NORTE!K336)</f>
        <v>*</v>
      </c>
      <c r="O333" s="144" t="str">
        <f>IF(SP_NORTE!L336="","*",SP_NORTE!L336)</f>
        <v>*</v>
      </c>
      <c r="P333" s="143" t="str">
        <f>IF(SP_NORTE!O336="","*",SP_NORTE!O336)</f>
        <v>*</v>
      </c>
      <c r="Q333" s="143" t="str">
        <f>IF(SP_NORTE!P336="","*",SP_NORTE!P336)</f>
        <v>*</v>
      </c>
      <c r="R333" s="145" t="str">
        <f>IF(SP_NORTE!Q336="","*",CONCATENATE(SP_NORTE!Q336," ",SP_NORTE!R336))</f>
        <v>*</v>
      </c>
      <c r="S333" s="145" t="str">
        <f>IF(SP_NORTE!V336="","*",SP_NORTE!V336)</f>
        <v>*</v>
      </c>
      <c r="T333" s="145" t="str">
        <f>IF(SP_NORTE!W336="","*",SP_NORTE!W336)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IF(SP_NORTE!Y337="","*",SP_NORTE!Y337)</f>
        <v>*</v>
      </c>
      <c r="B334" s="146" t="str">
        <f>IF(SP_NORTE!X337="","*",SP_NORTE!X337)</f>
        <v>*</v>
      </c>
      <c r="C334" s="146" t="str">
        <f>IF(SP_NORTE!Z337="","*",SP_NORTE!Z337)</f>
        <v>*</v>
      </c>
      <c r="D334" s="138" t="str">
        <f>IF(SP_NORTE!S337="","*",SP_NORTE!S337)</f>
        <v>-</v>
      </c>
      <c r="E334" s="138" t="str">
        <f>IF(SP_NORTE!T337="","*",SP_NORTE!T337)</f>
        <v>-</v>
      </c>
      <c r="F334" s="145" t="str">
        <f>IF(SP_NORTE!B337="","*",SP_NORTE!B337)</f>
        <v>*</v>
      </c>
      <c r="G334" s="145" t="str">
        <f>IF(SP_NORTE!D337="","*",SP_NORTE!D337)</f>
        <v>*</v>
      </c>
      <c r="H334" s="145" t="str">
        <f>IF(SP_NORTE!F337="","*",SP_NORTE!F337)</f>
        <v>*</v>
      </c>
      <c r="I334" s="145" t="str">
        <f>IF(SP_NORTE!H337="","*",SP_NORTE!H337)</f>
        <v>*</v>
      </c>
      <c r="J334" s="145" t="str">
        <f>IF(SP_NORTE!I337="","*",SP_NORTE!I337)</f>
        <v>*</v>
      </c>
      <c r="K334" s="138" t="str">
        <f>IF(SP_NORTE!M337="","*",SP_NORTE!M337)</f>
        <v>-</v>
      </c>
      <c r="L334" s="138" t="str">
        <f>IF(SP_NORTE!N337="","*",SP_NORTE!N337)</f>
        <v>-</v>
      </c>
      <c r="M334" s="139" t="str">
        <f>IF(SP_NORTE!J337="","*",SP_NORTE!J337)</f>
        <v>*</v>
      </c>
      <c r="N334" s="144" t="str">
        <f>IF(SP_NORTE!K337="","*",SP_NORTE!K337)</f>
        <v>*</v>
      </c>
      <c r="O334" s="144" t="str">
        <f>IF(SP_NORTE!L337="","*",SP_NORTE!L337)</f>
        <v>*</v>
      </c>
      <c r="P334" s="143" t="str">
        <f>IF(SP_NORTE!O337="","*",SP_NORTE!O337)</f>
        <v>*</v>
      </c>
      <c r="Q334" s="143" t="str">
        <f>IF(SP_NORTE!P337="","*",SP_NORTE!P337)</f>
        <v>*</v>
      </c>
      <c r="R334" s="145" t="str">
        <f>IF(SP_NORTE!Q337="","*",CONCATENATE(SP_NORTE!Q337," ",SP_NORTE!R337))</f>
        <v>*</v>
      </c>
      <c r="S334" s="145" t="str">
        <f>IF(SP_NORTE!V337="","*",SP_NORTE!V337)</f>
        <v>*</v>
      </c>
      <c r="T334" s="145" t="str">
        <f>IF(SP_NORTE!W337="","*",SP_NORTE!W337)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IF(SP_NORTE!Y338="","*",SP_NORTE!Y338)</f>
        <v>*</v>
      </c>
      <c r="B335" s="146" t="str">
        <f>IF(SP_NORTE!X338="","*",SP_NORTE!X338)</f>
        <v>*</v>
      </c>
      <c r="C335" s="146" t="str">
        <f>IF(SP_NORTE!Z338="","*",SP_NORTE!Z338)</f>
        <v>*</v>
      </c>
      <c r="D335" s="138" t="str">
        <f>IF(SP_NORTE!S338="","*",SP_NORTE!S338)</f>
        <v>-</v>
      </c>
      <c r="E335" s="138" t="str">
        <f>IF(SP_NORTE!T338="","*",SP_NORTE!T338)</f>
        <v>-</v>
      </c>
      <c r="F335" s="145" t="str">
        <f>IF(SP_NORTE!B338="","*",SP_NORTE!B338)</f>
        <v>*</v>
      </c>
      <c r="G335" s="145" t="str">
        <f>IF(SP_NORTE!D338="","*",SP_NORTE!D338)</f>
        <v>*</v>
      </c>
      <c r="H335" s="145" t="str">
        <f>IF(SP_NORTE!F338="","*",SP_NORTE!F338)</f>
        <v>*</v>
      </c>
      <c r="I335" s="145" t="str">
        <f>IF(SP_NORTE!H338="","*",SP_NORTE!H338)</f>
        <v>*</v>
      </c>
      <c r="J335" s="145" t="str">
        <f>IF(SP_NORTE!I338="","*",SP_NORTE!I338)</f>
        <v>*</v>
      </c>
      <c r="K335" s="138" t="str">
        <f>IF(SP_NORTE!M338="","*",SP_NORTE!M338)</f>
        <v>-</v>
      </c>
      <c r="L335" s="138" t="str">
        <f>IF(SP_NORTE!N338="","*",SP_NORTE!N338)</f>
        <v>-</v>
      </c>
      <c r="M335" s="139" t="str">
        <f>IF(SP_NORTE!J338="","*",SP_NORTE!J338)</f>
        <v>*</v>
      </c>
      <c r="N335" s="144" t="str">
        <f>IF(SP_NORTE!K338="","*",SP_NORTE!K338)</f>
        <v>*</v>
      </c>
      <c r="O335" s="144" t="str">
        <f>IF(SP_NORTE!L338="","*",SP_NORTE!L338)</f>
        <v>*</v>
      </c>
      <c r="P335" s="143" t="str">
        <f>IF(SP_NORTE!O338="","*",SP_NORTE!O338)</f>
        <v>*</v>
      </c>
      <c r="Q335" s="143" t="str">
        <f>IF(SP_NORTE!P338="","*",SP_NORTE!P338)</f>
        <v>*</v>
      </c>
      <c r="R335" s="145" t="str">
        <f>IF(SP_NORTE!Q338="","*",CONCATENATE(SP_NORTE!Q338," ",SP_NORTE!R338))</f>
        <v>*</v>
      </c>
      <c r="S335" s="145" t="str">
        <f>IF(SP_NORTE!V338="","*",SP_NORTE!V338)</f>
        <v>*</v>
      </c>
      <c r="T335" s="145" t="str">
        <f>IF(SP_NORTE!W338="","*",SP_NORTE!W338)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1" dateTimeGrouping="day"/>
        <dateGroupItem year="2026" month="2" day="22" dateTimeGrouping="day"/>
      </filters>
    </filterColumn>
    <filterColumn colId="6">
      <filters>
        <filter val="V19"/>
        <filter val="V40"/>
        <filter val="V83"/>
        <filter val="V87"/>
        <filter val="V88"/>
        <filter val="V97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1615</v>
      </c>
      <c r="C2" s="121" t="s">
        <v>997</v>
      </c>
      <c r="D2" s="76" t="s">
        <v>999</v>
      </c>
      <c r="E2" s="76" t="s">
        <v>1616</v>
      </c>
      <c r="F2" s="99" t="s">
        <v>1617</v>
      </c>
      <c r="G2" s="76" t="s">
        <v>1618</v>
      </c>
      <c r="H2" s="76" t="s">
        <v>1619</v>
      </c>
      <c r="I2" s="76" t="s">
        <v>1620</v>
      </c>
      <c r="J2" s="76" t="s">
        <v>1621</v>
      </c>
      <c r="K2" s="78" t="s">
        <v>1622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 t="str">
        <f>IF(SP_NORTE!B320="","*",SP_NORTE!B320)</f>
        <v>*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ZMA-ZDG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 t="str">
        <f>IF(SP_NORTE!B334="","*",SP_NORTE!B334)</f>
        <v>*</v>
      </c>
      <c r="D317" s="94" t="str">
        <f>IF(SP_NORTE!D334="","*",SP_NORTE!D334)</f>
        <v>*</v>
      </c>
      <c r="E317" s="94" t="str">
        <f>IF(SP_NORTE!H334="","*",SP_NORTE!H334)</f>
        <v>*</v>
      </c>
      <c r="F317" s="100" t="str">
        <f>IF(SP_NORTE!M334="","*",SP_NORTE!M334)</f>
        <v>-</v>
      </c>
      <c r="G317" s="95" t="str">
        <f>IF(SP_NORTE!I334="","*",SP_NORTE!I334)</f>
        <v>*</v>
      </c>
      <c r="H317" s="95" t="str">
        <f>IF(SP_NORTE!AB334="","*",SP_NORTE!AB334)</f>
        <v>*</v>
      </c>
      <c r="I317" s="95" t="str">
        <f>IF(SP_NORTE!AC334="","*",SP_NORTE!AC334)</f>
        <v>*</v>
      </c>
      <c r="J317" s="96" t="str">
        <f>IF(SP_NORTE!AA334="","*",SP_NORTE!AA334)</f>
        <v>*</v>
      </c>
      <c r="K317" s="97" t="str">
        <f>IF(SP_NORTE!AD334="","*",SP_NORTE!AD334)</f>
        <v>*</v>
      </c>
    </row>
    <row r="318" spans="2:11" hidden="1">
      <c r="B318" s="94" t="str">
        <f>IF(SP_NORTE!Y335="","*",SP_NORTE!Y335)</f>
        <v>*</v>
      </c>
      <c r="C318" s="95" t="str">
        <f>IF(SP_NORTE!B335="","*",SP_NORTE!B335)</f>
        <v>*</v>
      </c>
      <c r="D318" s="94" t="str">
        <f>IF(SP_NORTE!D335="","*",SP_NORTE!D335)</f>
        <v>*</v>
      </c>
      <c r="E318" s="94" t="str">
        <f>IF(SP_NORTE!H335="","*",SP_NORTE!H335)</f>
        <v>*</v>
      </c>
      <c r="F318" s="100" t="str">
        <f>IF(SP_NORTE!M335="","*",SP_NORTE!M335)</f>
        <v>-</v>
      </c>
      <c r="G318" s="95" t="str">
        <f>IF(SP_NORTE!I335="","*",SP_NORTE!I335)</f>
        <v>*</v>
      </c>
      <c r="H318" s="95" t="str">
        <f>IF(SP_NORTE!AB335="","*",SP_NORTE!AB335)</f>
        <v>*</v>
      </c>
      <c r="I318" s="95" t="str">
        <f>IF(SP_NORTE!AC335="","*",SP_NORTE!AC335)</f>
        <v>*</v>
      </c>
      <c r="J318" s="96" t="str">
        <f>IF(SP_NORTE!AA335="","*",SP_NORTE!AA335)</f>
        <v>*</v>
      </c>
      <c r="K318" s="97" t="str">
        <f>IF(SP_NORTE!AD335="","*",SP_NORTE!AD335)</f>
        <v>*</v>
      </c>
    </row>
    <row r="319" spans="2:11" hidden="1">
      <c r="B319" s="94" t="str">
        <f>IF(SP_NORTE!Y336="","*",SP_NORTE!Y336)</f>
        <v>*</v>
      </c>
      <c r="C319" s="95" t="str">
        <f>IF(SP_NORTE!B336="","*",SP_NORTE!B336)</f>
        <v>*</v>
      </c>
      <c r="D319" s="94" t="str">
        <f>IF(SP_NORTE!D336="","*",SP_NORTE!D336)</f>
        <v>*</v>
      </c>
      <c r="E319" s="94" t="str">
        <f>IF(SP_NORTE!H336="","*",SP_NORTE!H336)</f>
        <v>*</v>
      </c>
      <c r="F319" s="100" t="str">
        <f>IF(SP_NORTE!M336="","*",SP_NORTE!M336)</f>
        <v>-</v>
      </c>
      <c r="G319" s="95" t="str">
        <f>IF(SP_NORTE!I336="","*",SP_NORTE!I336)</f>
        <v>*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 t="str">
        <f>IF(SP_NORTE!B337="","*",SP_NORTE!B337)</f>
        <v>*</v>
      </c>
      <c r="D320" s="94" t="str">
        <f>IF(SP_NORTE!D337="","*",SP_NORTE!D337)</f>
        <v>*</v>
      </c>
      <c r="E320" s="94" t="str">
        <f>IF(SP_NORTE!H337="","*",SP_NORTE!H337)</f>
        <v>*</v>
      </c>
      <c r="F320" s="100" t="str">
        <f>IF(SP_NORTE!M337="","*",SP_NORTE!M337)</f>
        <v>-</v>
      </c>
      <c r="G320" s="95" t="str">
        <f>IF(SP_NORTE!I337="","*",SP_NORTE!I337)</f>
        <v>*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 t="str">
        <f>IF(SP_NORTE!B338="","*",SP_NORTE!B338)</f>
        <v>*</v>
      </c>
      <c r="D321" s="94" t="str">
        <f>IF(SP_NORTE!D338="","*",SP_NORTE!D338)</f>
        <v>*</v>
      </c>
      <c r="E321" s="94" t="str">
        <f>IF(SP_NORTE!H338="","*",SP_NORTE!H338)</f>
        <v>*</v>
      </c>
      <c r="F321" s="100" t="str">
        <f>IF(SP_NORTE!M338="","*",SP_NORTE!M338)</f>
        <v>-</v>
      </c>
      <c r="G321" s="95" t="str">
        <f>IF(SP_NORTE!I338="","*",SP_NORTE!I338)</f>
        <v>*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*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 t="str">
        <f>IF(SP_NORTE!B341="","*",SP_NORTE!B341)</f>
        <v>*</v>
      </c>
      <c r="D324" s="94" t="str">
        <f>IF(SP_NORTE!D341="","*",SP_NORTE!D341)</f>
        <v>*</v>
      </c>
      <c r="E324" s="94" t="str">
        <f>IF(SP_NORTE!H341="","*",SP_NORTE!H341)</f>
        <v>*</v>
      </c>
      <c r="F324" s="100" t="str">
        <f>IF(SP_NORTE!M341="","*",SP_NORTE!M341)</f>
        <v>-</v>
      </c>
      <c r="G324" s="95" t="str">
        <f>IF(SP_NORTE!I341="","*",SP_NORTE!I341)</f>
        <v>*</v>
      </c>
      <c r="H324" s="95" t="str">
        <f>IF(SP_NORTE!AB341="","*",SP_NORTE!AB341)</f>
        <v>*</v>
      </c>
      <c r="I324" s="95" t="str">
        <f>IF(SP_NORTE!AC341="","*",SP_NORTE!AC341)</f>
        <v>*</v>
      </c>
      <c r="J324" s="96" t="str">
        <f>IF(SP_NORTE!AA341="","*",SP_NORTE!AA341)</f>
        <v>*</v>
      </c>
      <c r="K324" s="97" t="str">
        <f>IF(SP_NORTE!AD341="","*",SP_NORTE!AD341)</f>
        <v>*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 t="str">
        <f>IF(SP_NORTE!B344="","*",SP_NORTE!B344)</f>
        <v>*</v>
      </c>
      <c r="D327" s="94" t="str">
        <f>IF(SP_NORTE!D344="","*",SP_NORTE!D344)</f>
        <v>*</v>
      </c>
      <c r="E327" s="94" t="str">
        <f>IF(SP_NORTE!H344="","*",SP_NORTE!H344)</f>
        <v>*</v>
      </c>
      <c r="F327" s="100" t="str">
        <f>IF(SP_NORTE!M344="","*",SP_NORTE!M344)</f>
        <v>-</v>
      </c>
      <c r="G327" s="95" t="str">
        <f>IF(SP_NORTE!I344="","*",SP_NORTE!I344)</f>
        <v>*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1623</v>
      </c>
      <c r="D5" s="278"/>
      <c r="E5" s="278"/>
      <c r="F5" s="278"/>
      <c r="G5" s="278"/>
      <c r="H5" s="278"/>
      <c r="I5" s="278"/>
      <c r="J5" s="279"/>
      <c r="K5" s="280" t="s">
        <v>1624</v>
      </c>
      <c r="L5" s="281"/>
      <c r="M5" s="281"/>
      <c r="N5" s="281"/>
      <c r="O5" s="282" t="s">
        <v>1625</v>
      </c>
      <c r="P5" s="283"/>
    </row>
    <row r="6" spans="1:16" s="74" customFormat="1" ht="15" customHeight="1">
      <c r="A6" s="66" t="s">
        <v>1613</v>
      </c>
      <c r="B6" s="75" t="s">
        <v>1612</v>
      </c>
      <c r="C6" s="76" t="s">
        <v>1012</v>
      </c>
      <c r="D6" s="77" t="s">
        <v>1013</v>
      </c>
      <c r="E6" s="76" t="s">
        <v>1626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1627</v>
      </c>
      <c r="M6" s="80" t="s">
        <v>642</v>
      </c>
      <c r="N6" s="81" t="s">
        <v>1007</v>
      </c>
      <c r="O6" s="156" t="s">
        <v>1050</v>
      </c>
      <c r="P6" s="132" t="s">
        <v>1628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ZPD2</v>
      </c>
      <c r="L236" s="83" t="str">
        <f>IF(SP_NORTE!AM300="","*",SP_NORTE!AM300)</f>
        <v>ZVP-ZGI</v>
      </c>
      <c r="M236" s="83">
        <f>IF(SP_NORTE!AP300="","*",SP_NORTE!AP300)</f>
        <v>309</v>
      </c>
      <c r="N236" s="83" t="str">
        <f>IF(SP_NORTE!AM300="","*",SP_NORTE!AM300)</f>
        <v>ZVP-ZGI</v>
      </c>
      <c r="O236" s="110" t="str">
        <f>IF(SP_NORTE!BH300="","*",SP_NORTE!BH300)</f>
        <v>*</v>
      </c>
      <c r="P236" s="147" t="str">
        <f>IF($A$2=1,IF(SP_NORTE!BJ300="","*",SP_NORTE!BJ300),IF(SP_NORTE!BK300="","*",SP_NORTE!BK300))</f>
        <v>*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 t="str">
        <f>IF(SP_NORTE!BH302="","*",SP_NORTE!BH302)</f>
        <v>*</v>
      </c>
      <c r="P237" s="147" t="str">
        <f>IF($A$2=1,IF(SP_NORTE!BJ302="","*",SP_NORTE!BJ302),IF(SP_NORTE!BK302="","*",SP_NORTE!BK302))</f>
        <v>*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 t="str">
        <f>IF(SP_NORTE!BH315="","*",SP_NORTE!BH315)</f>
        <v>*</v>
      </c>
      <c r="P243" s="147" t="str">
        <f>IF($A$2=1,IF(SP_NORTE!BJ315="","*",SP_NORTE!BJ315),IF(SP_NORTE!BK315="","*",SP_NORTE!BK315))</f>
        <v>*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 t="str">
        <f>IF(SP_NORTE!BH316="","*",SP_NORTE!BH316)</f>
        <v>*</v>
      </c>
      <c r="P244" s="147" t="str">
        <f>IF($A$2=1,IF(SP_NORTE!BJ316="","*",SP_NORTE!BJ316),IF(SP_NORTE!BK316="","*",SP_NORTE!BK316))</f>
        <v>*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 t="str">
        <f>IF(SP_NORTE!BH317="","*",SP_NORTE!BH317)</f>
        <v>*</v>
      </c>
      <c r="P245" s="147" t="str">
        <f>IF($A$2=1,IF(SP_NORTE!BJ317="","*",SP_NORTE!BJ317),IF(SP_NORTE!BK317="","*",SP_NORTE!BK317))</f>
        <v>*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 t="str">
        <f>IF(SP_NORTE!BH318="","*",SP_NORTE!BH318)</f>
        <v>*</v>
      </c>
      <c r="P246" s="147" t="str">
        <f>IF($A$2=1,IF(SP_NORTE!BJ318="","*",SP_NORTE!BJ318),IF(SP_NORTE!BK318="","*",SP_NORTE!BK318))</f>
        <v>*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 t="str">
        <f>IF(SP_NORTE!BH319="","*",SP_NORTE!BH319)</f>
        <v>*</v>
      </c>
      <c r="P247" s="147" t="str">
        <f>IF($A$2=1,IF(SP_NORTE!BJ319="","*",SP_NORTE!BJ319),IF(SP_NORTE!BK319="","*",SP_NORTE!BK319))</f>
        <v>*</v>
      </c>
    </row>
    <row r="248" spans="1:16" hidden="1">
      <c r="A248" s="82" t="str">
        <f>IF(SP_NORTE!B320="","*",SP_NORTE!B320)</f>
        <v>*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 t="str">
        <f>IF(SP_NORTE!BH320="","*",SP_NORTE!BH320)</f>
        <v>*</v>
      </c>
      <c r="P248" s="147" t="str">
        <f>IF($A$2=1,IF(SP_NORTE!BJ320="","*",SP_NORTE!BJ320),IF(SP_NORTE!BK320="","*",SP_NORTE!BK320))</f>
        <v>*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 t="str">
        <f>IF(SP_NORTE!BH324="","*",SP_NORTE!BH324)</f>
        <v>*</v>
      </c>
      <c r="P251" s="147" t="str">
        <f>IF($A$2=1,IF(SP_NORTE!BJ324="","*",SP_NORTE!BJ324),IF(SP_NORTE!BK324="","*",SP_NORTE!BK324))</f>
        <v>*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153.80000000000001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153.80000000000001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ZMA-ZDG</v>
      </c>
      <c r="H254" s="116">
        <f>IF(SP_NORTE!K328="","*",SP_NORTE!K328)</f>
        <v>52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ZMA-ZDG</v>
      </c>
      <c r="M254" s="83">
        <f>IF(SP_NORTE!AP328="","*",SP_NORTE!AP328)</f>
        <v>52</v>
      </c>
      <c r="N254" s="83" t="str">
        <f>IF(SP_NORTE!AM328="","*",SP_NORTE!AM328)</f>
        <v>ZMA-ZDG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 t="str">
        <f>IF(SP_NORTE!B334="","*",SP_NORTE!B334)</f>
        <v>*</v>
      </c>
      <c r="B256" s="83" t="str">
        <f>IF(SP_NORTE!X334="","*",SP_NORTE!X334)</f>
        <v>*</v>
      </c>
      <c r="C256" s="83" t="str">
        <f>IF(SP_NORTE!S334="","*",SP_NORTE!S334)</f>
        <v>-</v>
      </c>
      <c r="D256" s="83" t="str">
        <f>IF(SP_NORTE!T334="","*",SP_NORTE!T334)</f>
        <v>-</v>
      </c>
      <c r="E256" s="83" t="str">
        <f>IF(SP_NORTE!D334="","*",SP_NORTE!D334)</f>
        <v>*</v>
      </c>
      <c r="F256" s="83" t="str">
        <f>IF(SP_NORTE!H334="","*",SP_NORTE!H334)</f>
        <v>*</v>
      </c>
      <c r="G256" s="83" t="str">
        <f>IF(SP_NORTE!M334="","*",SP_NORTE!M334)</f>
        <v>-</v>
      </c>
      <c r="H256" s="116" t="str">
        <f>IF(SP_NORTE!K334="","*",SP_NORTE!K334)</f>
        <v>*</v>
      </c>
      <c r="I256" s="113" t="str">
        <f>IF(SP_NORTE!O334="","*",SP_NORTE!O334)</f>
        <v>*</v>
      </c>
      <c r="J256" s="113" t="str">
        <f>IF(SP_NORTE!P334="","*",SP_NORTE!P334)</f>
        <v>*</v>
      </c>
      <c r="K256" s="83">
        <f>IF(SP_NORTE!AK334="","*",SP_NORTE!AK334)</f>
        <v>0</v>
      </c>
      <c r="L256" s="83" t="str">
        <f>IF(SP_NORTE!AM334="","*",SP_NORTE!AM334)</f>
        <v>-</v>
      </c>
      <c r="M256" s="83">
        <f>IF(SP_NORTE!AP334="","*",SP_NORTE!AP334)</f>
        <v>0</v>
      </c>
      <c r="N256" s="83" t="str">
        <f>IF(SP_NORTE!AM334="","*",SP_NORTE!AM334)</f>
        <v>-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 t="str">
        <f>IF(SP_NORTE!B335="","*",SP_NORTE!B335)</f>
        <v>*</v>
      </c>
      <c r="B257" s="83" t="str">
        <f>IF(SP_NORTE!X335="","*",SP_NORTE!X335)</f>
        <v>*</v>
      </c>
      <c r="C257" s="83" t="str">
        <f>IF(SP_NORTE!S335="","*",SP_NORTE!S335)</f>
        <v>-</v>
      </c>
      <c r="D257" s="83" t="str">
        <f>IF(SP_NORTE!T335="","*",SP_NORTE!T335)</f>
        <v>-</v>
      </c>
      <c r="E257" s="83" t="str">
        <f>IF(SP_NORTE!D335="","*",SP_NORTE!D335)</f>
        <v>*</v>
      </c>
      <c r="F257" s="83" t="str">
        <f>IF(SP_NORTE!H335="","*",SP_NORTE!H335)</f>
        <v>*</v>
      </c>
      <c r="G257" s="83" t="str">
        <f>IF(SP_NORTE!M335="","*",SP_NORTE!M335)</f>
        <v>-</v>
      </c>
      <c r="H257" s="116" t="str">
        <f>IF(SP_NORTE!K335="","*",SP_NORTE!K335)</f>
        <v>*</v>
      </c>
      <c r="I257" s="113" t="str">
        <f>IF(SP_NORTE!O335="","*",SP_NORTE!O335)</f>
        <v>*</v>
      </c>
      <c r="J257" s="113" t="str">
        <f>IF(SP_NORTE!P335="","*",SP_NORTE!P335)</f>
        <v>*</v>
      </c>
      <c r="K257" s="83">
        <f>IF(SP_NORTE!AK335="","*",SP_NORTE!AK335)</f>
        <v>0</v>
      </c>
      <c r="L257" s="83" t="str">
        <f>IF(SP_NORTE!AM335="","*",SP_NORTE!AM335)</f>
        <v>-</v>
      </c>
      <c r="M257" s="83">
        <f>IF(SP_NORTE!AP335="","*",SP_NORTE!AP335)</f>
        <v>0</v>
      </c>
      <c r="N257" s="83" t="str">
        <f>IF(SP_NORTE!AM335="","*",SP_NORTE!AM335)</f>
        <v>-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 t="str">
        <f>IF(SP_NORTE!B336="","*",SP_NORTE!B336)</f>
        <v>*</v>
      </c>
      <c r="B258" s="83" t="str">
        <f>IF(SP_NORTE!X336="","*",SP_NORTE!X336)</f>
        <v>*</v>
      </c>
      <c r="C258" s="83" t="str">
        <f>IF(SP_NORTE!S336="","*",SP_NORTE!S336)</f>
        <v>-</v>
      </c>
      <c r="D258" s="83" t="str">
        <f>IF(SP_NORTE!T336="","*",SP_NORTE!T336)</f>
        <v>-</v>
      </c>
      <c r="E258" s="83" t="str">
        <f>IF(SP_NORTE!D336="","*",SP_NORTE!D336)</f>
        <v>*</v>
      </c>
      <c r="F258" s="83" t="str">
        <f>IF(SP_NORTE!H336="","*",SP_NORTE!H336)</f>
        <v>*</v>
      </c>
      <c r="G258" s="83" t="str">
        <f>IF(SP_NORTE!M336="","*",SP_NORTE!M336)</f>
        <v>-</v>
      </c>
      <c r="H258" s="116" t="str">
        <f>IF(SP_NORTE!K336="","*",SP_NORTE!K336)</f>
        <v>*</v>
      </c>
      <c r="I258" s="113" t="str">
        <f>IF(SP_NORTE!O336="","*",SP_NORTE!O336)</f>
        <v>*</v>
      </c>
      <c r="J258" s="113" t="str">
        <f>IF(SP_NORTE!P336="","*",SP_NORTE!P336)</f>
        <v>*</v>
      </c>
      <c r="K258" s="83">
        <f>IF(SP_NORTE!AK336="","*",SP_NORTE!AK336)</f>
        <v>0</v>
      </c>
      <c r="L258" s="83" t="str">
        <f>IF(SP_NORTE!AM336="","*",SP_NORTE!AM336)</f>
        <v>-</v>
      </c>
      <c r="M258" s="83">
        <f>IF(SP_NORTE!AP336="","*",SP_NORTE!AP336)</f>
        <v>0</v>
      </c>
      <c r="N258" s="83" t="str">
        <f>IF(SP_NORTE!AM336="","*",SP_NORTE!AM336)</f>
        <v>-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 t="str">
        <f>IF(SP_NORTE!B337="","*",SP_NORTE!B337)</f>
        <v>*</v>
      </c>
      <c r="B259" s="83" t="str">
        <f>IF(SP_NORTE!X337="","*",SP_NORTE!X337)</f>
        <v>*</v>
      </c>
      <c r="C259" s="83" t="str">
        <f>IF(SP_NORTE!S337="","*",SP_NORTE!S337)</f>
        <v>-</v>
      </c>
      <c r="D259" s="83" t="str">
        <f>IF(SP_NORTE!T337="","*",SP_NORTE!T337)</f>
        <v>-</v>
      </c>
      <c r="E259" s="83" t="str">
        <f>IF(SP_NORTE!D337="","*",SP_NORTE!D337)</f>
        <v>*</v>
      </c>
      <c r="F259" s="83" t="str">
        <f>IF(SP_NORTE!H337="","*",SP_NORTE!H337)</f>
        <v>*</v>
      </c>
      <c r="G259" s="83" t="str">
        <f>IF(SP_NORTE!M337="","*",SP_NORTE!M337)</f>
        <v>-</v>
      </c>
      <c r="H259" s="116" t="str">
        <f>IF(SP_NORTE!K337="","*",SP_NORTE!K337)</f>
        <v>*</v>
      </c>
      <c r="I259" s="113" t="str">
        <f>IF(SP_NORTE!O337="","*",SP_NORTE!O337)</f>
        <v>*</v>
      </c>
      <c r="J259" s="113" t="str">
        <f>IF(SP_NORTE!P337="","*",SP_NORTE!P337)</f>
        <v>*</v>
      </c>
      <c r="K259" s="83">
        <f>IF(SP_NORTE!AK337="","*",SP_NORTE!AK337)</f>
        <v>0</v>
      </c>
      <c r="L259" s="83" t="str">
        <f>IF(SP_NORTE!AM337="","*",SP_NORTE!AM337)</f>
        <v>-</v>
      </c>
      <c r="M259" s="83">
        <f>IF(SP_NORTE!AP337="","*",SP_NORTE!AP337)</f>
        <v>0</v>
      </c>
      <c r="N259" s="83" t="str">
        <f>IF(SP_NORTE!AM337="","*",SP_NORTE!AM337)</f>
        <v>-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 t="str">
        <f>IF(SP_NORTE!B338="","*",SP_NORTE!B338)</f>
        <v>*</v>
      </c>
      <c r="B260" s="83" t="str">
        <f>IF(SP_NORTE!X338="","*",SP_NORTE!X338)</f>
        <v>*</v>
      </c>
      <c r="C260" s="83" t="str">
        <f>IF(SP_NORTE!S338="","*",SP_NORTE!S338)</f>
        <v>-</v>
      </c>
      <c r="D260" s="83" t="str">
        <f>IF(SP_NORTE!T338="","*",SP_NORTE!T338)</f>
        <v>-</v>
      </c>
      <c r="E260" s="83" t="str">
        <f>IF(SP_NORTE!D338="","*",SP_NORTE!D338)</f>
        <v>*</v>
      </c>
      <c r="F260" s="83" t="str">
        <f>IF(SP_NORTE!H338="","*",SP_NORTE!H338)</f>
        <v>*</v>
      </c>
      <c r="G260" s="83" t="str">
        <f>IF(SP_NORTE!M338="","*",SP_NORTE!M338)</f>
        <v>-</v>
      </c>
      <c r="H260" s="116" t="str">
        <f>IF(SP_NORTE!K338="","*",SP_NORTE!K338)</f>
        <v>*</v>
      </c>
      <c r="I260" s="113" t="str">
        <f>IF(SP_NORTE!O338="","*",SP_NORTE!O338)</f>
        <v>*</v>
      </c>
      <c r="J260" s="113" t="str">
        <f>IF(SP_NORTE!P338="","*",SP_NORTE!P338)</f>
        <v>*</v>
      </c>
      <c r="K260" s="83">
        <f>IF(SP_NORTE!AK338="","*",SP_NORTE!AK338)</f>
        <v>0</v>
      </c>
      <c r="L260" s="83" t="str">
        <f>IF(SP_NORTE!AM338="","*",SP_NORTE!AM338)</f>
        <v>-</v>
      </c>
      <c r="M260" s="83">
        <f>IF(SP_NORTE!AP338="","*",SP_NORTE!AP338)</f>
        <v>0</v>
      </c>
      <c r="N260" s="83" t="str">
        <f>IF(SP_NORTE!AM338="","*",SP_NORTE!AM338)</f>
        <v>-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 t="str">
        <f>IF(SP_NORTE!B341="","*",SP_NORTE!B341)</f>
        <v>*</v>
      </c>
      <c r="B263" s="83" t="str">
        <f>IF(SP_NORTE!X341="","*",SP_NORTE!X341)</f>
        <v>*</v>
      </c>
      <c r="C263" s="83" t="str">
        <f>IF(SP_NORTE!S341="","*",SP_NORTE!S341)</f>
        <v>-</v>
      </c>
      <c r="D263" s="83" t="str">
        <f>IF(SP_NORTE!T341="","*",SP_NORTE!T341)</f>
        <v>-</v>
      </c>
      <c r="E263" s="83" t="str">
        <f>IF(SP_NORTE!D341="","*",SP_NORTE!D341)</f>
        <v>*</v>
      </c>
      <c r="F263" s="83" t="str">
        <f>IF(SP_NORTE!H341="","*",SP_NORTE!H341)</f>
        <v>*</v>
      </c>
      <c r="G263" s="83" t="str">
        <f>IF(SP_NORTE!M341="","*",SP_NORTE!M341)</f>
        <v>-</v>
      </c>
      <c r="H263" s="116" t="str">
        <f>IF(SP_NORTE!K341="","*",SP_NORTE!K341)</f>
        <v>*</v>
      </c>
      <c r="I263" s="113" t="str">
        <f>IF(SP_NORTE!O341="","*",SP_NORTE!O341)</f>
        <v>*</v>
      </c>
      <c r="J263" s="113" t="str">
        <f>IF(SP_NORTE!P341="","*",SP_NORTE!P341)</f>
        <v>*</v>
      </c>
      <c r="K263" s="83">
        <f>IF(SP_NORTE!AK341="","*",SP_NORTE!AK341)</f>
        <v>0</v>
      </c>
      <c r="L263" s="83" t="str">
        <f>IF(SP_NORTE!AM341="","*",SP_NORTE!AM341)</f>
        <v>-</v>
      </c>
      <c r="M263" s="83">
        <f>IF(SP_NORTE!AP341="","*",SP_NORTE!AP341)</f>
        <v>0</v>
      </c>
      <c r="N263" s="83" t="str">
        <f>IF(SP_NORTE!AM341="","*",SP_NORTE!AM341)</f>
        <v>-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 t="str">
        <f>IF(SP_NORTE!B344="","*",SP_NORTE!B344)</f>
        <v>*</v>
      </c>
      <c r="B266" s="83" t="str">
        <f>IF(SP_NORTE!X344="","*",SP_NORTE!X344)</f>
        <v>*</v>
      </c>
      <c r="C266" s="83" t="str">
        <f>IF(SP_NORTE!S344="","*",SP_NORTE!S344)</f>
        <v>-</v>
      </c>
      <c r="D266" s="83" t="str">
        <f>IF(SP_NORTE!T344="","*",SP_NORTE!T344)</f>
        <v>-</v>
      </c>
      <c r="E266" s="83" t="str">
        <f>IF(SP_NORTE!D344="","*",SP_NORTE!D344)</f>
        <v>*</v>
      </c>
      <c r="F266" s="83" t="str">
        <f>IF(SP_NORTE!H344="","*",SP_NORTE!H344)</f>
        <v>*</v>
      </c>
      <c r="G266" s="83" t="str">
        <f>IF(SP_NORTE!M344="","*",SP_NORTE!M344)</f>
        <v>-</v>
      </c>
      <c r="H266" s="116" t="str">
        <f>IF(SP_NORTE!K344="","*",SP_NORTE!K344)</f>
        <v>*</v>
      </c>
      <c r="I266" s="113" t="str">
        <f>IF(SP_NORTE!O344="","*",SP_NORTE!O344)</f>
        <v>*</v>
      </c>
      <c r="J266" s="113" t="str">
        <f>IF(SP_NORTE!P344="","*",SP_NORTE!P344)</f>
        <v>*</v>
      </c>
      <c r="K266" s="83">
        <f>IF(SP_NORTE!AK344="","*",SP_NORTE!AK344)</f>
        <v>0</v>
      </c>
      <c r="L266" s="83" t="str">
        <f>IF(SP_NORTE!AM344="","*",SP_NORTE!AM344)</f>
        <v>-</v>
      </c>
      <c r="M266" s="83">
        <f>IF(SP_NORTE!AP344="","*",SP_NORTE!AP344)</f>
        <v>0</v>
      </c>
      <c r="N266" s="83" t="str">
        <f>IF(SP_NORTE!AM344="","*",SP_NORTE!AM344)</f>
        <v>-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1629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2026-02-21T12:39:57Z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