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26" documentId="8_{B6337239-1A00-434D-AAD0-422EA1FEB5AE}" xr6:coauthVersionLast="47" xr6:coauthVersionMax="47" xr10:uidLastSave="{4B473681-BA46-46A1-9307-68790C0D131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4" i="1" l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79" i="1" l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<sst xmlns="http://schemas.openxmlformats.org/spreadsheetml/2006/main" count="10630" uniqueCount="1665">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</sst>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72" activePane="bottomRight" state="frozen"/>
      <selection pane="bottomRight" activeCell="P479" sqref="P4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 t="s">
        <v>1565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 t="s">
        <v>1567</v>
      </c>
      <c r="BL449" s="16"/>
      <c r="BM449" s="15" t="s">
        <v>690</v>
      </c>
      <c r="BN449" s="15" t="s">
        <v>690</v>
      </c>
      <c r="BO449" s="165" t="s">
        <v>690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1568</v>
      </c>
      <c r="BK450" s="17" t="s">
        <v>1568</v>
      </c>
      <c r="BL450" s="16"/>
      <c r="BM450" s="15" t="s">
        <v>690</v>
      </c>
      <c r="BN450" s="15" t="s">
        <v>690</v>
      </c>
      <c r="BO450" s="165" t="s">
        <v>690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1569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1570</v>
      </c>
      <c r="BK451" s="17" t="s">
        <v>1571</v>
      </c>
      <c r="BL451" s="16"/>
      <c r="BM451" s="15" t="s">
        <v>696</v>
      </c>
      <c r="BN451" s="15" t="s">
        <v>696</v>
      </c>
      <c r="BO451" s="165" t="s">
        <v>696</v>
      </c>
      <c r="BP451" s="17" t="s">
        <v>1571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1572</v>
      </c>
      <c r="BK452" s="17" t="s">
        <v>1573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1574</v>
      </c>
      <c r="BK453" s="17" t="s">
        <v>1575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559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1576</v>
      </c>
      <c r="BK454" s="17" t="s">
        <v>1577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1578</v>
      </c>
      <c r="BK456" s="17" t="s">
        <v>1579</v>
      </c>
      <c r="BL456" s="16"/>
      <c r="BM456" s="15" t="s">
        <v>696</v>
      </c>
      <c r="BN456" s="15" t="s">
        <v>696</v>
      </c>
      <c r="BO456" s="165" t="s">
        <v>696</v>
      </c>
      <c r="BP456" s="17" t="s">
        <v>1579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1580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1581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1582</v>
      </c>
      <c r="BK458" s="284" t="s">
        <v>1583</v>
      </c>
      <c r="BL458" s="16"/>
      <c r="BM458" s="15" t="s">
        <v>688</v>
      </c>
      <c r="BN458" s="15" t="s">
        <v>707</v>
      </c>
      <c r="BO458" s="165" t="s">
        <v>780</v>
      </c>
      <c r="BP458" s="284" t="s">
        <v>1583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1584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1582</v>
      </c>
      <c r="BK459" s="284" t="s">
        <v>1583</v>
      </c>
      <c r="BL459" s="16"/>
      <c r="BM459" s="15" t="s">
        <v>688</v>
      </c>
      <c r="BN459" s="15" t="s">
        <v>707</v>
      </c>
      <c r="BO459" s="165" t="s">
        <v>780</v>
      </c>
      <c r="BP459" s="284" t="s">
        <v>1583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1585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1582</v>
      </c>
      <c r="BK460" s="284" t="s">
        <v>1583</v>
      </c>
      <c r="BL460" s="16"/>
      <c r="BM460" s="15" t="s">
        <v>688</v>
      </c>
      <c r="BN460" s="15" t="s">
        <v>707</v>
      </c>
      <c r="BO460" s="165" t="s">
        <v>780</v>
      </c>
      <c r="BP460" s="284" t="s">
        <v>1583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1586</v>
      </c>
      <c r="BK463" s="17" t="s">
        <v>1587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4" t="s">
        <v>1588</v>
      </c>
      <c r="BK464" s="284" t="s">
        <v>1589</v>
      </c>
      <c r="BL464" s="16"/>
      <c r="BM464" s="15" t="s">
        <v>690</v>
      </c>
      <c r="BN464" s="15" t="s">
        <v>690</v>
      </c>
      <c r="BO464" s="165" t="s">
        <v>690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1590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1591</v>
      </c>
      <c r="BK465" s="284" t="s">
        <v>1591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1591</v>
      </c>
      <c r="BK466" s="284" t="s">
        <v>1591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1591</v>
      </c>
      <c r="BK467" s="284" t="s">
        <v>1591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1592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1593</v>
      </c>
      <c r="BK468" s="284" t="s">
        <v>1593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0.33888888888888891</v>
      </c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ERRO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1594</v>
      </c>
      <c r="BK469" s="284" t="s">
        <v>1594</v>
      </c>
      <c r="BL469" s="16"/>
      <c r="BM469" s="15"/>
      <c r="BN469" s="15"/>
      <c r="BO469" s="165"/>
      <c r="BP469" s="18"/>
      <c r="BQ469" s="13" t="e">
        <f>IF(AND(BR469&lt;1,BS469&lt;1),"Produção e Intervalo",IF(BR469&lt;1,"Intervalo",IF(BS469&lt;1,"Produção","Aderente")))</f>
        <v>#VALUE!</v>
      </c>
      <c r="BR469" s="19" t="e">
        <f>IF(OR(B469="",F469=""),"*",AY469/P469)</f>
        <v>#VALUE!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0.33888888888888891</v>
      </c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ERRO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1594</v>
      </c>
      <c r="BK470" s="284" t="s">
        <v>1594</v>
      </c>
      <c r="BL470" s="16"/>
      <c r="BM470" s="15"/>
      <c r="BN470" s="15"/>
      <c r="BO470" s="165"/>
      <c r="BP470" s="18"/>
      <c r="BQ470" s="13" t="e">
        <f>IF(AND(BR470&lt;1,BS470&lt;1),"Produção e Intervalo",IF(BR470&lt;1,"Intervalo",IF(BS470&lt;1,"Produção","Aderente")))</f>
        <v>#VALUE!</v>
      </c>
      <c r="BR470" s="19" t="e">
        <f>IF(OR(B470="",F470=""),"*",AY470/P470)</f>
        <v>#VALUE!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1595</v>
      </c>
      <c r="BK471" s="284" t="s">
        <v>1596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588</v>
      </c>
      <c r="E474" s="314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1103</v>
      </c>
      <c r="W474" s="277" t="s">
        <v>935</v>
      </c>
      <c r="X474" s="52" t="s">
        <v>666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ZYU</v>
      </c>
      <c r="AN474" s="280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637</v>
      </c>
      <c r="E475" s="294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1100</v>
      </c>
      <c r="W475" s="277" t="s">
        <v>935</v>
      </c>
      <c r="X475" s="52" t="s">
        <v>666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ZYU</v>
      </c>
      <c r="AN475" s="280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608</v>
      </c>
      <c r="E476" s="294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924</v>
      </c>
      <c r="W476" s="277" t="s">
        <v>935</v>
      </c>
      <c r="X476" s="52" t="s">
        <v>666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ZER-170</v>
      </c>
      <c r="AN476" s="280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572</v>
      </c>
      <c r="E477" s="294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924</v>
      </c>
      <c r="W477" s="277" t="s">
        <v>1111</v>
      </c>
      <c r="X477" s="52" t="s">
        <v>666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ZGA</v>
      </c>
      <c r="AN477" s="280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642</v>
      </c>
      <c r="E479" s="295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/>
      <c r="Q479" s="84"/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ZEM-ZEJ</v>
      </c>
      <c r="AN479" s="280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e">
        <f>IF(AND(BR479&lt;1,BS479&lt;1),"Produção e Intervalo",IF(BR479&lt;1,"Intervalo",IF(BS479&lt;1,"Produção","Aderente")))</f>
        <v>#DIV/0!</v>
      </c>
      <c r="BR479" s="19" t="e">
        <f>IF(OR(B479="",F479=""),"*",AY479/P479)</f>
        <v>#DIV/0!</v>
      </c>
      <c r="BS479" s="19" t="e">
        <f>IF(OR(B479="",F479=""),"*",BA479/Q479)</f>
        <v>#DIV/0!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551 Y1:Z157 Y159:Z475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:X523 Y476:Y551 Y6:Z157 Y159:Z475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:X523">
    <cfRule type="cellIs" dxfId="128" priority="18429" operator="equal">
      <formula>"OPORTUNIDADE"</formula>
    </cfRule>
  </conditionalFormatting>
  <conditionalFormatting sqref="Z476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61:BP600 BP452:BP455 BP457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1597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1598</v>
      </c>
      <c r="C4" s="331" t="s">
        <v>1599</v>
      </c>
      <c r="D4" s="331" t="s">
        <v>1600</v>
      </c>
      <c r="E4" s="331" t="s">
        <v>1601</v>
      </c>
      <c r="F4" s="331" t="s">
        <v>8</v>
      </c>
      <c r="G4" s="331" t="s">
        <v>1602</v>
      </c>
    </row>
    <row r="5" spans="2:8">
      <c r="B5" s="334" t="s">
        <v>1152</v>
      </c>
      <c r="C5" s="334">
        <v>314978</v>
      </c>
      <c r="D5" s="334" t="s">
        <v>1603</v>
      </c>
      <c r="E5" s="334" t="s">
        <v>539</v>
      </c>
      <c r="F5" s="334" t="s">
        <v>101</v>
      </c>
      <c r="G5" s="335">
        <v>46143</v>
      </c>
    </row>
    <row r="6" spans="2:8">
      <c r="B6" s="334" t="s">
        <v>1604</v>
      </c>
      <c r="C6" s="334">
        <v>256790</v>
      </c>
      <c r="D6" s="334" t="s">
        <v>1605</v>
      </c>
      <c r="E6" s="334" t="s">
        <v>539</v>
      </c>
      <c r="F6" s="334" t="s">
        <v>1606</v>
      </c>
      <c r="G6" s="335">
        <v>45992</v>
      </c>
    </row>
    <row r="7" spans="2:8">
      <c r="B7" s="334" t="s">
        <v>1607</v>
      </c>
      <c r="C7" s="334">
        <v>265193</v>
      </c>
      <c r="D7" s="334" t="s">
        <v>1608</v>
      </c>
      <c r="E7" s="334" t="s">
        <v>540</v>
      </c>
      <c r="F7" s="334" t="s">
        <v>1499</v>
      </c>
      <c r="G7" s="334" t="s">
        <v>1609</v>
      </c>
    </row>
    <row r="8" spans="2:8">
      <c r="B8" s="334" t="s">
        <v>1610</v>
      </c>
      <c r="C8" s="334">
        <v>293716</v>
      </c>
      <c r="D8" s="334" t="s">
        <v>1611</v>
      </c>
      <c r="E8" s="334" t="s">
        <v>540</v>
      </c>
      <c r="F8" s="334" t="s">
        <v>1499</v>
      </c>
      <c r="G8" s="335">
        <v>46204</v>
      </c>
    </row>
    <row r="9" spans="2:8">
      <c r="B9" s="334" t="s">
        <v>1612</v>
      </c>
      <c r="C9" s="334">
        <v>257258</v>
      </c>
      <c r="D9" s="334" t="s">
        <v>1613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1614</v>
      </c>
      <c r="C10" s="334">
        <v>371147</v>
      </c>
      <c r="D10" s="334" t="s">
        <v>1615</v>
      </c>
      <c r="E10" s="334" t="s">
        <v>541</v>
      </c>
      <c r="F10" s="334" t="s">
        <v>144</v>
      </c>
      <c r="G10" s="334" t="s">
        <v>1609</v>
      </c>
    </row>
    <row r="11" spans="2:8">
      <c r="B11" s="334" t="s">
        <v>1616</v>
      </c>
      <c r="C11" s="334">
        <v>259230</v>
      </c>
      <c r="D11" s="334" t="s">
        <v>1617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1618</v>
      </c>
      <c r="C12" s="334">
        <v>370705</v>
      </c>
      <c r="D12" s="334"/>
      <c r="E12" s="334" t="s">
        <v>541</v>
      </c>
      <c r="F12" s="334" t="s">
        <v>144</v>
      </c>
      <c r="G12" s="334" t="s">
        <v>1609</v>
      </c>
    </row>
    <row r="13" spans="2:8">
      <c r="B13" s="334" t="s">
        <v>1619</v>
      </c>
      <c r="C13" s="334">
        <v>258542</v>
      </c>
      <c r="D13" s="334" t="s">
        <v>1620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1621</v>
      </c>
      <c r="C14" s="334">
        <v>257050</v>
      </c>
      <c r="D14" s="334" t="s">
        <v>1622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1623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1624</v>
      </c>
      <c r="E3" s="326" t="s">
        <v>1625</v>
      </c>
      <c r="F3" s="326" t="s">
        <v>1626</v>
      </c>
      <c r="G3" s="331" t="s">
        <v>1627</v>
      </c>
      <c r="H3" s="326" t="s">
        <v>1628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1629</v>
      </c>
      <c r="H4" s="329"/>
    </row>
    <row r="5" spans="3:8" ht="29.25">
      <c r="C5" s="327" t="s">
        <v>539</v>
      </c>
      <c r="D5" s="327" t="s">
        <v>1630</v>
      </c>
      <c r="E5" s="328">
        <v>46000</v>
      </c>
      <c r="F5" s="327">
        <v>9000</v>
      </c>
      <c r="G5" s="332" t="s">
        <v>1631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1632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1633</v>
      </c>
      <c r="G7" s="333" t="s">
        <v>1634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1635</v>
      </c>
      <c r="G8" s="332" t="s">
        <v>1636</v>
      </c>
      <c r="H8" s="327" t="s">
        <v>1637</v>
      </c>
    </row>
    <row r="9" spans="3:8">
      <c r="C9" s="327" t="s">
        <v>463</v>
      </c>
      <c r="D9" s="327" t="s">
        <v>1638</v>
      </c>
      <c r="E9" s="328">
        <v>45993</v>
      </c>
      <c r="F9" s="327">
        <v>12000</v>
      </c>
      <c r="G9" s="332" t="s">
        <v>1639</v>
      </c>
      <c r="H9" s="327"/>
    </row>
    <row r="10" spans="3:8" ht="29.25">
      <c r="C10" s="327" t="s">
        <v>463</v>
      </c>
      <c r="D10" s="327" t="s">
        <v>1640</v>
      </c>
      <c r="E10" s="328">
        <v>45993</v>
      </c>
      <c r="F10" s="327">
        <v>9000</v>
      </c>
      <c r="G10" s="332" t="s">
        <v>1641</v>
      </c>
      <c r="H10" s="327"/>
    </row>
    <row r="11" spans="3:8" ht="29.25">
      <c r="C11" s="327" t="s">
        <v>463</v>
      </c>
      <c r="D11" s="327" t="s">
        <v>1642</v>
      </c>
      <c r="E11" s="328">
        <v>45993</v>
      </c>
      <c r="F11" s="327">
        <v>10000</v>
      </c>
      <c r="G11" s="332" t="s">
        <v>1641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1643</v>
      </c>
      <c r="H12" s="327" t="s">
        <v>1644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1645</v>
      </c>
      <c r="W1" s="397"/>
      <c r="X1" s="397"/>
      <c r="Y1" s="104"/>
    </row>
    <row r="2" spans="1:25" s="101" customFormat="1" ht="11.25" customHeight="1">
      <c r="A2" s="105" t="s">
        <v>1646</v>
      </c>
      <c r="B2" s="105" t="s">
        <v>1647</v>
      </c>
      <c r="C2" s="105" t="s">
        <v>313</v>
      </c>
      <c r="D2" s="106" t="s">
        <v>873</v>
      </c>
      <c r="E2" s="106" t="s">
        <v>874</v>
      </c>
      <c r="F2" s="106" t="s">
        <v>1648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1649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9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9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9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9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9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1651</v>
      </c>
      <c r="D5" s="399"/>
      <c r="E5" s="399"/>
      <c r="F5" s="399"/>
      <c r="G5" s="399"/>
      <c r="H5" s="399"/>
      <c r="I5" s="399"/>
      <c r="J5" s="400"/>
      <c r="K5" s="401" t="s">
        <v>1652</v>
      </c>
      <c r="L5" s="402"/>
      <c r="M5" s="402"/>
      <c r="N5" s="402"/>
      <c r="O5" s="403" t="s">
        <v>1653</v>
      </c>
      <c r="P5" s="404"/>
      <c r="Q5" s="405"/>
    </row>
    <row r="6" spans="1:17" s="94" customFormat="1" ht="15.75" customHeight="1">
      <c r="A6" s="88" t="s">
        <v>1648</v>
      </c>
      <c r="B6" s="95" t="s">
        <v>1647</v>
      </c>
      <c r="C6" s="96" t="s">
        <v>873</v>
      </c>
      <c r="D6" s="97" t="s">
        <v>874</v>
      </c>
      <c r="E6" s="96" t="s">
        <v>1654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1655</v>
      </c>
      <c r="M6" s="139" t="s">
        <v>335</v>
      </c>
      <c r="N6" s="140" t="s">
        <v>868</v>
      </c>
      <c r="O6" s="246" t="s">
        <v>911</v>
      </c>
      <c r="P6" s="157"/>
      <c r="Q6" s="193" t="s">
        <v>1656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*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1657</v>
      </c>
      <c r="C2" s="96" t="s">
        <v>858</v>
      </c>
      <c r="D2" s="96" t="s">
        <v>860</v>
      </c>
      <c r="E2" s="96" t="s">
        <v>1658</v>
      </c>
      <c r="F2" s="96" t="s">
        <v>1659</v>
      </c>
      <c r="G2" s="96" t="s">
        <v>1660</v>
      </c>
      <c r="H2" s="96" t="s">
        <v>1661</v>
      </c>
      <c r="I2" s="96" t="s">
        <v>1662</v>
      </c>
      <c r="J2" s="96" t="s">
        <v>1663</v>
      </c>
      <c r="K2" s="131" t="s">
        <v>1664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2025-12-19T16:18:13Z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