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23" documentId="120_S{118792C3-22EF-5104-A093-F22BFE3913F3}" xr6:coauthVersionLast="47" xr6:coauthVersionMax="47" xr10:uidLastSave="{DCE95A72-C7E0-46FA-B954-D2FD81B1B0EC}"/>
  <bookViews>
    <workbookView xWindow="-60" yWindow="-60" windowWidth="15480" windowHeight="11640" firstSheet="4" activeTab="7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56" i="15" l="1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AM50" i="1"/>
  <c r="AM49" i="1"/>
  <c r="AM48" i="1"/>
  <c r="AM47" i="1"/>
  <c r="AM45" i="1"/>
  <c r="AM43" i="1"/>
  <c r="AM42" i="1"/>
  <c r="AM41" i="1"/>
  <c r="AM39" i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N131" i="10" s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L128" i="10" s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N123" i="10" s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L120" i="10" s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N111" i="10" s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N106" i="10" s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<sst xmlns="http://schemas.openxmlformats.org/spreadsheetml/2006/main" count="5096" uniqueCount="1303">
  <si>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</si>
  <si>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</si>
  <si>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</si>
  <si>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</si>
  <si>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</si>
  <si>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</si>
  <si>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</si>
  <si>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</si>
  <si>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</si>
  <si>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</si>
  <si>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</si>
  <si>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</si>
  <si>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</si>
  <si>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</si>
  <si>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</si>
  <si>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</si>
  <si>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</si>
  <si>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</si>
  <si>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</si>
  <si>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</si>
  <si>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</si>
  <si>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</si>
  <si>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</si>
  <si>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</si>
  <si>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</si>
  <si>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</si>
  <si>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</si>
  <si>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</si>
  <si>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</si>
  <si>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</si>
  <si>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</si>
  <si>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</si>
  <si>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</si>
  <si>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</si>
  <si>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</si>
  <si>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</si>
  <si>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</si>
  <si>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</si>
  <si>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</si>
  <si>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</si>
  <si>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</si>
  <si>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</si>
  <si>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</si>
  <si>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</si>
  <si>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</si>
  <si>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</si>
  <si>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</si>
  <si>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</si>
  <si>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</si>
  <si>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</si>
  <si>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</si>
  <si>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</si>
  <si>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</si>
  <si>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</si>
  <si>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</si>
  <si>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</si>
  <si>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</si>
  <si>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</si>
  <si>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</si>
  <si>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</si>
  <si>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</si>
  <si>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</si>
  <si>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</si>
  <si>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</si>
  <si>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</si>
  <si>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</si>
  <si>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</si>
  <si>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</si>
  <si>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</si>
  <si>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</si>
  <si>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</si>
  <si>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</si>
  <si>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</si>
  <si>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</si>
  <si>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</si>
  <si>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</si>
  <si>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</si>
  <si>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</si>
  <si>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</si>
  <si>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</si>
  <si>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</si>
  <si>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</si>
  <si>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</si>
  <si>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</si>
  <si>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</si>
  <si>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</si>
  <si>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</si>
  <si>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</si>
  <si>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</si>
  <si>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</si>
  <si>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</si>
  <si>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</si>
  <si>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</si>
  <si>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</si>
  <si>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</si>
  <si>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</si>
  <si>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</si>
  <si>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</si>
  <si>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</si>
  <si>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</si>
  <si>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</si>
  <si>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</si>
  <si>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</si>
  <si>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</si>
  <si>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</si>
  <si>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</si>
  <si>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</si>
  <si>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</si>
  <si>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</si>
  <si>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</si>
  <si>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</si>
  <si>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</si>
  <si>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</si>
  <si>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</si>
  <si>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</si>
  <si>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</si>
  <si>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</si>
  <si>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</si>
  <si>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</si>
  <si>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</si>
  <si>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</si>
  <si>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</si>
  <si>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</si>
  <si>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</si>
  <si>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</si>
  <si>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</si>
  <si>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</si>
  <si>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</si>
  <si>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</si>
  <si>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</si>
  <si>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</si>
  <si>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</si>
  <si>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</si>
  <si>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</si>
  <si>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</si>
  <si>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</si>
  <si>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</si>
  <si>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</si>
  <si>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</si>
  <si>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</si>
  <si>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</si>
  <si>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</si>
  <si>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</si>
  <si>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</si>
  <si>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</si>
  <si>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</si>
  <si>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</si>
  <si>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</si>
  <si>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</si>
  <si>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</si>
  <si>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</si>
  <si>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</si>
  <si>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</si>
  <si>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</si>
  <si>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</si>
  <si>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</si>
  <si>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</si>
  <si>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</si>
  <si>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</si>
  <si>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</si>
  <si>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</si>
  <si>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</si>
  <si>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</si>
  <si>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</si>
  <si>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</si>
  <si>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</si>
  <si>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</si>
  <si>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</si>
  <si>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</si>
  <si>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</si>
  <si>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</si>
  <si>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</si>
  <si>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</si>
  <si>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</si>
  <si>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</si>
  <si>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</si>
  <si>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</si>
  <si>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</si>
  <si>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</si>
  <si>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</si>
  <si>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</si>
  <si>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</si>
  <si>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</si>
  <si>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</si>
  <si>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</si>
  <si>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</si>
  <si>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</si>
  <si>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</si>
  <si>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</si>
  <si>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</si>
  <si>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</si>
  <si>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</si>
  <si>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</si>
  <si>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</si>
  <si>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</si>
  <si>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</si>
  <si>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</si>
  <si>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</si>
  <si>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</si>
  <si>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</si>
  <si>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</si>
  <si>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</si>
  <si>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</si>
  <si>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</si>
  <si>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</si>
  <si>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</si>
  <si>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</si>
  <si>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</si>
  <si>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</si>
  <si>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</si>
  <si>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</si>
  <si>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</si>
  <si>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</si>
  <si>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</si>
  <si>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</si>
  <si>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</si>
  <si>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</si>
  <si>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</si>
  <si>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</si>
  <si>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</si>
  <si>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</si>
  <si>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</si>
  <si>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</si>
  <si>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</si>
  <si>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</si>
  <si>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</si>
  <si>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</si>
  <si>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</si>
  <si>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</si>
  <si>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</si>
  <si>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</si>
  <si>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</si>
  <si>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</si>
  <si>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</si>
  <si>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</si>
  <si>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</si>
  <si>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</si>
  <si>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</si>
  <si>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</si>
  <si>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</si>
  <si>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</si>
  <si>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</si>
  <si>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</si>
  <si>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</si>
  <si>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</si>
  <si>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</si>
  <si>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</si>
  <si>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</si>
  <si>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</si>
  <si>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</si>
  <si>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</si>
  <si>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</si>
  <si>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</si>
  <si>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</si>
  <si>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</si>
  <si>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</si>
  <si>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</si>
  <si>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</si>
  <si>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</si>
  <si>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</si>
  <si>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</si>
  <si>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</si>
  <si>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</si>
  <si>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</si>
  <si>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</si>
  <si>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</si>
  <si>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</si>
  <si>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</si>
  <si>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</si>
  <si>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</si>
  <si>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</si>
  <si>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</si>
  <si>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</si>
  <si>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</si>
  <si>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</si>
  <si>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</si>
  <si>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</si>
  <si>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</si>
  <si>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</si>
  <si>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</si>
  <si>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</si>
  <si>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</si>
  <si>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</si>
  <si>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</si>
  <si>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</si>
  <si>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</si>
  <si>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</si>
  <si>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</si>
  <si>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</si>
  <si>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</si>
  <si>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</si>
  <si>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</si>
  <si>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</si>
  <si>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</si>
  <si>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</si>
  <si>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</si>
  <si>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</si>
  <si>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</si>
  <si>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</si>
  <si>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</si>
  <si>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</si>
  <si>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</si>
  <si>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</si>
  <si>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</si>
  <si>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</si>
  <si>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</si>
  <si>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</si>
  <si>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</si>
  <si>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</si>
  <si>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</si>
  <si>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</si>
  <si>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</si>
  <si>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</si>
  <si>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</si>
  <si>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</si>
  <si>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</si>
  <si>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</si>
  <si>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</si>
  <si>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</si>
  <si>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</si>
  <si>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</si>
  <si>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</si>
  <si>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</si>
  <si>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</si>
  <si>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</si>
  <si>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</si>
  <si>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</si>
  <si>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</si>
  <si>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</si>
  <si>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</si>
  <si>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</si>
  <si>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</si>
  <si>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</si>
  <si>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</si>
  <si>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</si>
  <si>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</si>
  <si>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</si>
  <si>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</si>
  <si>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</si>
  <si>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</si>
  <si>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</si>
  <si>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</si>
  <si>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</si>
  <si>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</si>
  <si>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</si>
  <si>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</si>
  <si>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</si>
  <si>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</si>
  <si>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</si>
  <si>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</si>
  <si>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</si>
  <si>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</si>
  <si>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</si>
  <si>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</si>
  <si>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</si>
  <si>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</si>
  <si>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</si>
  <si>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</si>
  <si>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</si>
  <si>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</si>
  <si>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</si>
  <si>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</si>
  <si>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</si>
  <si>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</si>
  <si>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</si>
  <si>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</si>
  <si>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</si>
  <si>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</si>
  <si>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</si>
  <si>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</si>
  <si>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</si>
  <si>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</si>
  <si>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</si>
  <si>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</si>
  <si>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</si>
  <si>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</si>
  <si>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</si>
  <si>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</si>
  <si>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</si>
  <si>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</si>
  <si>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</si>
  <si>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</si>
  <si>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</si>
  <si>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</si>
  <si>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</si>
  <si>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</si>
  <si>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</si>
  <si>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</si>
  <si>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</si>
  <si>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</si>
  <si>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</si>
  <si>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</si>
  <si>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</si>
  <si>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</si>
  <si>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</si>
  <si>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</si>
  <si>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</si>
  <si>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</si>
  <si>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</si>
  <si>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</si>
  <si>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</si>
  <si>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</si>
  <si>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</si>
  <si>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</si>
  <si>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</si>
  <si>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</si>
  <si>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</si>
  <si>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</si>
  <si>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</si>
  <si>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</si>
  <si>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</si>
  <si>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</si>
  <si>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</si>
  <si>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</si>
  <si>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</si>
  <si>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</si>
  <si>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</si>
  <si>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</si>
  <si>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</si>
  <si>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</si>
  <si>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</si>
  <si>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</si>
  <si>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</si>
  <si>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</si>
  <si>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</si>
  <si>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</si>
  <si>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</si>
  <si>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</si>
  <si>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</si>
  <si>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</si>
  <si>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</si>
  <si>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</si>
  <si>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</si>
  <si>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</si>
  <si>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</si>
  <si>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</si>
  <si>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</si>
  <si>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</si>
  <si>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</si>
  <si>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</si>
  <si>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</si>
  <si>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</si>
  <si>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</si>
  <si>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</si>
  <si>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</si>
  <si>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</si>
  <si>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</si>
  <si>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</si>
  <si>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</si>
  <si>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</si>
  <si>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</si>
  <si>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</si>
  <si>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</si>
  <si>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</si>
  <si>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</si>
  <si>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</si>
  <si>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</si>
  <si>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</si>
  <si>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</si>
  <si>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</si>
  <si>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</si>
  <si>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</si>
  <si>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</si>
  <si>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</si>
  <si>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</si>
  <si>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</si>
  <si>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</si>
  <si>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</si>
  <si>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</si>
  <si>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</si>
  <si>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</si>
  <si>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</si>
  <si>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</si>
  <si>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</si>
  <si>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</si>
  <si>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</si>
  <si>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</si>
  <si>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</si>
  <si>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</si>
  <si>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</si>
  <si>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</si>
  <si>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</si>
  <si>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</si>
  <si>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</si>
  <si>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</si>
  <si>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</si>
  <si>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</si>
  <si>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</si>
  <si>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</si>
  <si>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</si>
  <si>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</si>
  <si>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</si>
  <si>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</si>
  <si>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</si>
  <si>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</si>
  <si>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</si>
  <si>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</si>
  <si>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</si>
  <si>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</si>
  <si>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</si>
  <si>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</si>
  <si>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</si>
  <si>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</si>
  <si>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</si>
  <si>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</si>
  <si>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</si>
  <si>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</si>
  <si>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</si>
  <si>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</si>
  <si>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</si>
  <si>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</si>
  <si>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</si>
  <si>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</si>
  <si>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</si>
  <si>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</si>
  <si>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</si>
  <si>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</si>
  <si>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</si>
  <si>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</si>
  <si>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</si>
  <si>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</si>
  <si>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</si>
  <si>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</si>
  <si>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</si>
  <si>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</si>
  <si>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</si>
  <si>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</si>
  <si>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</si>
  <si>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</si>
  <si>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</si>
  <si>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</si>
  <si>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</si>
  <si>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</si>
  <si>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</si>
  <si>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</si>
  <si>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</si>
  <si>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</si>
  <si>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</si>
  <si>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</si>
  <si>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</si>
  <si>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</si>
  <si>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</si>
  <si>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</si>
  <si>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</si>
  <si>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</si>
  <si>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</si>
  <si>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</si>
  <si>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</si>
  <si>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</si>
  <si>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</si>
  <si>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</si>
  <si>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</si>
  <si>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</si>
  <si>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</si>
  <si>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</si>
  <si>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</si>
  <si>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</si>
  <si>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</si>
  <si>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</si>
  <si>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</si>
  <si>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</si>
  <si>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</si>
  <si>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</si>
  <si>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</si>
  <si>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</si>
  <si>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</si>
  <si>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</si>
  <si>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</si>
  <si>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</si>
  <si>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</si>
  <si>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</si>
  <si>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</si>
  <si>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</si>
  <si>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</si>
  <si>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</si>
  <si>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</si>
  <si>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</si>
  <si>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</si>
  <si>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</si>
  <si>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</si>
  <si>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</si>
  <si>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</si>
  <si>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</si>
  <si>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</si>
  <si>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</si>
  <si>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</si>
  <si>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</si>
  <si>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</si>
  <si>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</si>
  <si>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</si>
  <si>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</si>
  <si>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</si>
  <si>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</si>
  <si>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</si>
  <si>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</si>
  <si>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</si>
  <si>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</si>
  <si>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</si>
  <si>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</si>
  <si>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</si>
  <si>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</si>
  <si>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</si>
  <si>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</si>
  <si>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</si>
  <si>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</si>
  <si>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</si>
  <si>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</si>
  <si>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</si>
  <si>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</si>
  <si>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</si>
  <si>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</si>
  <si>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</si>
  <si>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</si>
  <si>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</si>
  <si>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</si>
  <si>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</si>
  <si>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</si>
  <si>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</si>
  <si>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</si>
  <si>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</si>
  <si>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</si>
  <si>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</si>
  <si>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</si>
  <si>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</si>
  <si>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</si>
  <si>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</si>
  <si>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</si>
  <si>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</si>
  <si>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</si>
  <si>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</si>
  <si>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</si>
  <si>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</si>
  <si>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</si>
  <si>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</si>
  <si>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</si>
  <si>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</si>
  <si>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</si>
  <si>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</si>
  <si>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</si>
  <si>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</si>
  <si>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</si>
  <si>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</si>
  <si>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</si>
  <si>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</si>
  <si>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</si>
  <si>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</si>
  <si>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</si>
  <si>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</si>
  <si>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</si>
  <si>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</si>
  <si>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</si>
  <si>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</si>
  <si>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</si>
  <si>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</si>
  <si>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</si>
  <si>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</si>
  <si>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</si>
  <si>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</si>
  <si>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</si>
  <si>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</si>
  <si>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</si>
  <si>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</si>
  <si>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</si>
  <si>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</si>
  <si>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</si>
  <si>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</si>
  <si>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</si>
  <si>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</si>
  <si>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</si>
  <si>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</si>
  <si>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</si>
  <si>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</si>
  <si>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</si>
  <si>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</si>
  <si>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</si>
  <si>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</si>
  <si>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</si>
  <si>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</si>
  <si>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</si>
  <si>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</si>
  <si>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</si>
  <si>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</si>
  <si>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</si>
  <si>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</si>
  <si>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</si>
  <si>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</si>
  <si>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</si>
  <si>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</si>
  <si>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</si>
  <si>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</si>
  <si>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</si>
  <si>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</si>
  <si>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</si>
  <si>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</si>
  <si>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</si>
  <si>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</si>
  <si>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</si>
  <si>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</si>
  <si>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</si>
  <si>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</si>
  <si>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</si>
  <si>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</si>
  <si>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</si>
  <si>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</si>
  <si>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</si>
  <si>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</si>
  <si>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</si>
  <si>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</si>
  <si>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</si>
  <si>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</si>
  <si>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</si>
  <si>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</si>
  <si>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</si>
  <si>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</si>
  <si>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</si>
  <si>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</si>
  <si>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</si>
  <si>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</si>
  <si>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</si>
  <si>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</si>
  <si>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</si>
  <si>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</si>
  <si>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</si>
  <si>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</si>
  <si>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</si>
  <si>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</si>
  <si>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</si>
  <si>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</si>
  <si>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</si>
  <si>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</si>
  <si>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</si>
  <si>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</si>
  <si>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</si>
  <si>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</si>
  <si>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</si>
  <si>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</si>
  <si>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</si>
  <si>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</si>
  <si>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</si>
  <si>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</si>
  <si>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</si>
  <si>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</si>
  <si>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</si>
  <si>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</si>
  <si>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</si>
  <si>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</si>
  <si>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</si>
  <si>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</si>
  <si>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</si>
  <si>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</si>
  <si>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</si>
  <si>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</si>
  <si>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</si>
  <si>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</si>
  <si>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</si>
  <si>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</si>
  <si>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</si>
  <si>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</si>
  <si>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</si>
  <si>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</si>
  <si>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</si>
  <si>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</si>
  <si>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</si>
  <si>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</si>
  <si>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</si>
  <si>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</si>
  <si>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</si>
  <si>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</si>
  <si>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</si>
  <si>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</si>
  <si>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</si>
  <si>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</si>
  <si>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</si>
  <si>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</si>
  <si>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</si>
  <si>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</si>
  <si>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</si>
  <si>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</si>
  <si>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</si>
  <si>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</si>
  <si>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</si>
  <si>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</si>
  <si>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</si>
  <si>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</si>
  <si>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</si>
  <si>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</si>
  <si>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</si>
  <si>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</si>
  <si>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</si>
  <si>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</si>
  <si>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</si>
  <si>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</si>
  <si>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</si>
  <si>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</si>
  <si>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</si>
  <si>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</si>
  <si>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</si>
  <si>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</si>
  <si>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</si>
  <si>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</si>
  <si>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</si>
  <si>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</si>
  <si>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</si>
  <si>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</si>
  <si>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</si>
  <si>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</si>
  <si>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</si>
  <si>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</si>
  <si>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</si>
  <si>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</si>
  <si>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</si>
  <si>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</si>
  <si>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</si>
  <si>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</si>
  <si>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</si>
  <si>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</si>
  <si>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</si>
  <si>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</si>
  <si>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</si>
  <si>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</si>
  <si>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</si>
  <si>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</si>
  <si>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</si>
  <si>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</si>
  <si>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</si>
  <si>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</si>
  <si>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</si>
  <si>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</si>
  <si>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</si>
  <si>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</si>
  <si>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</si>
  <si>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</si>
  <si>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</si>
  <si>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</si>
  <si>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</si>
  <si>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</si>
  <si>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</si>
  <si>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</si>
  <si>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</si>
  <si>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</si>
  <si>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</si>
  <si>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</si>
  <si>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</si>
  <si>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</si>
  <si>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</si>
  <si>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</si>
  <si>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</si>
  <si>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</si>
  <si>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</si>
  <si>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</si>
  <si>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</si>
  <si>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</si>
  <si>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</si>
  <si>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</si>
  <si>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</si>
  <si>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</si>
  <si>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</si>
  <si>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</si>
  <si>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</si>
  <si>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</si>
  <si>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</si>
  <si>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</si>
  <si>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</si>
  <si>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</si>
  <si>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</si>
  <si>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</si>
  <si>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</si>
  <si>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</si>
  <si>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</si>
  <si>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</si>
  <si>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</si>
  <si>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</si>
  <si>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</si>
  <si>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</si>
  <si>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</si>
  <si>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</si>
  <si>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</si>
  <si>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</si>
  <si>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</si>
  <si>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</si>
  <si>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</si>
  <si>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</si>
  <si>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</si>
  <si>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</si>
  <si>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</si>
  <si>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</si>
  <si>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</si>
  <si>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</si>
  <si>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</si>
  <si>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</si>
  <si>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</si>
  <si>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</si>
  <si>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</si>
  <si>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</si>
  <si>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</si>
  <si>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</si>
  <si>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</si>
  <si>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</si>
  <si>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</si>
  <si>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</si>
  <si>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</si>
  <si>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</si>
  <si>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</si>
  <si>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</si>
  <si>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</si>
  <si>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</si>
  <si>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</si>
  <si>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</si>
  <si>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</si>
  <si>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</si>
  <si>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</si>
  <si>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</si>
  <si>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</si>
  <si>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</si>
  <si>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</si>
  <si>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</si>
  <si>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</si>
  <si>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</si>
  <si>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</si>
  <si>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</si>
  <si>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</si>
  <si>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</si>
  <si>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</si>
  <si>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</si>
  <si>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</si>
  <si>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</si>
  <si>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</si>
  <si>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</si>
  <si>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</si>
  <si>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</si>
  <si>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</si>
  <si>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</si>
  <si>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</si>
  <si>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</si>
  <si>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</si>
  <si>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</si>
  <si>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</si>
  <si>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</si>
  <si>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</si>
  <si>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</si>
  <si>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</si>
  <si>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</si>
  <si>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</si>
  <si>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</si>
  <si>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</si>
  <si>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</si>
  <si>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</si>
  <si>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</si>
  <si>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</si>
  <si>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</si>
  <si>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</si>
  <si>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</si>
  <si>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</si>
  <si>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</si>
  <si>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</si>
  <si>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</si>
  <si>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</si>
  <si>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</si>
  <si>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</si>
  <si>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</si>
  <si>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</si>
  <si>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</si>
  <si>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</si>
  <si>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</si>
  <si>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</si>
  <si>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</si>
  <si>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</si>
  <si>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</si>
  <si>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</si>
  <si>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</si>
  <si>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</si>
  <si>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</si>
  <si>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</si>
  <si>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</si>
  <si>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</si>
  <si>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</si>
  <si>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</si>
  <si>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</si>
  <si>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</si>
  <si>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</si>
  <si>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</si>
  <si>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</si>
  <si>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</si>
  <si>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</si>
  <si>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</si>
  <si>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</si>
  <si>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</si>
  <si>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</si>
  <si>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</si>
  <si>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</si>
  <si>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</si>
  <si>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</si>
  <si>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</si>
  <si>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</si>
  <si>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</si>
  <si>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</si>
  <si>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</si>
  <si>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</si>
  <si>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</si>
  <si>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</si>
  <si>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</si>
  <si>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</si>
  <si>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</si>
  <si>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</si>
  <si>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</si>
  <si>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</si>
  <si>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</si>
  <si>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</si>
  <si>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</si>
  <si>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</si>
  <si>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</si>
  <si>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</si>
  <si>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</si>
  <si>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</si>
  <si>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</si>
  <si>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</si>
  <si>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</si>
  <si>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</si>
  <si>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</si>
  <si>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</si>
  <si>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</si>
  <si>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</si>
  <si>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</si>
  <si>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</si>
  <si>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</si>
  <si>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</si>
  <si>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</si>
  <si>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</si>
  <si>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</si>
  <si>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</si>
  <si>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</si>
  <si>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</si>
  <si>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</si>
  <si>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</si>
  <si>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</si>
  <si>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</si>
  <si>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</si>
  <si>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</si>
  <si>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</si>
  <si>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</si>
  <si>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</si>
  <si>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</si>
  <si>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</si>
  <si>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</si>
  <si>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</si>
  <si>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</si>
  <si>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</si>
  <si>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</si>
  <si>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</si>
  <si>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</si>
  <si>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</si>
  <si>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</si>
  <si>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</si>
  <si>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</si>
  <si>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</si>
  <si>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</si>
  <si>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</si>
  <si>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</si>
  <si>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</si>
  <si>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</si>
  <si>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</si>
  <si>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</si>
  <si>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</si>
  <si>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</si>
  <si>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</si>
  <si>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</si>
  <si>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</si>
  <si>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</si>
  <si>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</si>
  <si>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</si>
  <si>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</si>
  <si>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</si>
  <si>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</si>
  <si>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</si>
  <si>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</si>
  <si>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</si>
  <si>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</si>
  <si>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</si>
  <si>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</si>
  <si>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</si>
  <si>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</si>
  <si>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</si>
  <si>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</si>
  <si>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</si>
  <si>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</si>
  <si>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</si>
  <si>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</si>
  <si>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</si>
  <si>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</si>
  <si>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</si>
  <si>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</si>
  <si>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</si>
  <si>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</si>
  <si>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</si>
  <si>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</si>
  <si>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</si>
  <si>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</si>
  <si>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</si>
  <si>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</si>
  <si>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</si>
  <si>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</si>
  <si>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</si>
  <si>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</si>
  <si>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</si>
  <si>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</si>
  <si>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</si>
  <si>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</si>
  <si>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</si>
  <si>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</si>
  <si>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</si>
  <si>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</si>
  <si>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</si>
  <si>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</si>
  <si>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</si>
  <si>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</si>
  <si>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</si>
  <si>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</si>
  <si>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</si>
  <si>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</si>
  <si>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</si>
  <si>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</si>
  <si>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</si>
  <si>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</si>
  <si>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</si>
  <si>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</si>
  <si>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</si>
  <si>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</si>
  <si>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</si>
  <si>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</si>
  <si>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</si>
  <si>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</si>
  <si>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</si>
  <si>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</si>
  <si>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</si>
  <si>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</si>
  <si>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</si>
  <si>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</si>
  <si>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</si>
  <si>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</si>
  <si>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</si>
  <si>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</si>
  <si>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</si>
  <si>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</si>
  <si>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</si>
  <si>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</si>
  <si>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</si>
  <si>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</si>
  <si>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</si>
  <si>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</si>
  <si>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</si>
  <si>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</si>
  <si>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</si>
  <si>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</si>
  <si>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</si>
  <si>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</si>
  <si>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</si>
  <si>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</si>
  <si>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</si>
  <si>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</si>
  <si>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</si>
  <si>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</si>
  <si>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</si>
  <si>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</si>
  <si>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</si>
  <si>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</si>
  <si>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</si>
  <si>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</si>
  <si>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</si>
  <si>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</si>
  <si>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</si>
  <si>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</si>
  <si>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</si>
  <si>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</si>
  <si>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</si>
  <si>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</si>
  <si>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</si>
  <si>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</si>
  <si>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</si>
  <si>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</si>
  <si>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</si>
  <si>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</si>
  <si>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</si>
  <si>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</si>
  <si>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</si>
  <si>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</si>
  <si>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</si>
  <si>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</si>
  <si>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</si>
  <si>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</si>
  <si>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</si>
  <si>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</si>
  <si>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</si>
  <si>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</si>
  <si>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</si>
  <si>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</si>
  <si>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</si>
  <si>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</si>
  <si>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</si>
  <si>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</si>
  <si>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</si>
  <si>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</si>
  <si>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</si>
  <si>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</si>
  <si>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</si>
  <si>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</si>
  <si>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</si>
  <si>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</si>
  <si>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</si>
  <si>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</si>
  <si>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</si>
  <si>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</si>
  <si>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</si>
  <si>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</si>
  <si>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</si>
  <si>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</si>
  <si>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</si>
  <si>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</si>
  <si>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</si>
  <si>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</si>
  <si>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</si>
  <si>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</si>
  <si>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</si>
  <si>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</si>
  <si>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</si>
  <si>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</si>
  <si>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</si>
  <si>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</si>
  <si>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</si>
  <si>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</si>
  <si>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</si>
  <si>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</si>
  <si>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ZPT105-1</t>
  </si>
  <si>
    <t>ZKW102-1</t>
  </si>
  <si>
    <t>ZPT-ZKW</t>
  </si>
  <si>
    <t>ZPTZKW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</si>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</sst>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ySplit="3" topLeftCell="U4" activePane="bottomRight" state="frozen"/>
      <selection pane="bottomRight" activeCell="S165" sqref="S152:AC16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5" t="s">
        <v>920</v>
      </c>
      <c r="C1" s="196"/>
      <c r="D1" s="196"/>
      <c r="E1" s="3"/>
      <c r="F1" s="195" t="s">
        <v>921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88" t="s">
        <v>929</v>
      </c>
      <c r="BB2" s="192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88" t="s">
        <v>930</v>
      </c>
      <c r="AJ3" s="192"/>
      <c r="AK3" s="188" t="s">
        <v>931</v>
      </c>
      <c r="AL3" s="189"/>
      <c r="AM3" s="190"/>
      <c r="AN3" s="191"/>
      <c r="AO3" s="189"/>
      <c r="AP3" s="189"/>
      <c r="AQ3" s="192"/>
      <c r="AR3" s="63"/>
      <c r="AS3" s="193" t="s">
        <v>937</v>
      </c>
      <c r="AT3" s="194"/>
      <c r="AU3" s="193" t="s">
        <v>938</v>
      </c>
      <c r="AV3" s="194"/>
      <c r="AW3" s="193" t="s">
        <v>939</v>
      </c>
      <c r="AX3" s="194"/>
      <c r="AY3" s="63" t="s">
        <v>940</v>
      </c>
      <c r="AZ3" s="63"/>
      <c r="BA3" s="216"/>
      <c r="BB3" s="217"/>
      <c r="BC3" s="188" t="s">
        <v>933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Produção</v>
      </c>
      <c r="BR116" s="19">
        <f>IF(OR(B116="",F116=""),"*",AY116/P116)</f>
        <v>1.0000000000000009</v>
      </c>
      <c r="BS116" s="19">
        <f>IF(OR(B116="",F116=""),"*",BA116/Q116)</f>
        <v>0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1228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1229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1230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1231</v>
      </c>
      <c r="I177" s="106" t="s">
        <v>1232</v>
      </c>
      <c r="J177" s="105">
        <v>54</v>
      </c>
      <c r="K177" s="105">
        <v>106</v>
      </c>
      <c r="L177" s="105" t="s">
        <v>558</v>
      </c>
      <c r="M177" s="127" t="s">
        <v>1233</v>
      </c>
      <c r="N177" s="127" t="s">
        <v>1234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1229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/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1235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1236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1236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179:Z1001 Y98:Z172 Z174:Z178 Y173:Y178">
    <cfRule type="cellIs" dxfId="204" priority="54002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9" operator="equal">
      <formula>"OPORTUNIDADE"</formula>
    </cfRule>
  </conditionalFormatting>
  <conditionalFormatting sqref="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1237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1238</v>
      </c>
      <c r="C4" s="160" t="s">
        <v>1239</v>
      </c>
      <c r="D4" s="160" t="s">
        <v>1240</v>
      </c>
      <c r="E4" s="160" t="s">
        <v>1241</v>
      </c>
      <c r="F4" s="160" t="s">
        <v>4</v>
      </c>
      <c r="G4" s="160" t="s">
        <v>1242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1243</v>
      </c>
      <c r="C6" s="161">
        <v>407867</v>
      </c>
      <c r="D6" s="161" t="s">
        <v>1244</v>
      </c>
      <c r="E6" s="161" t="s">
        <v>789</v>
      </c>
      <c r="F6" s="161" t="s">
        <v>1245</v>
      </c>
      <c r="G6" s="162"/>
    </row>
    <row r="7" spans="2:7">
      <c r="B7" s="161" t="s">
        <v>1246</v>
      </c>
      <c r="C7" s="161">
        <v>293644</v>
      </c>
      <c r="D7" s="161" t="s">
        <v>1247</v>
      </c>
      <c r="E7" s="161" t="s">
        <v>789</v>
      </c>
      <c r="F7" s="161" t="s">
        <v>1245</v>
      </c>
      <c r="G7" s="162"/>
    </row>
    <row r="8" spans="2:7">
      <c r="B8" s="161" t="s">
        <v>1248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1249</v>
      </c>
      <c r="C9" s="161">
        <v>256790</v>
      </c>
      <c r="D9" s="161" t="s">
        <v>1250</v>
      </c>
      <c r="E9" s="161" t="s">
        <v>790</v>
      </c>
      <c r="F9" s="161" t="s">
        <v>1251</v>
      </c>
      <c r="G9" s="162">
        <v>46357</v>
      </c>
    </row>
    <row r="10" spans="2:7">
      <c r="B10" s="161" t="s">
        <v>1252</v>
      </c>
      <c r="C10" s="161">
        <v>265193</v>
      </c>
      <c r="D10" s="161" t="s">
        <v>1253</v>
      </c>
      <c r="E10" s="161" t="s">
        <v>791</v>
      </c>
      <c r="F10" s="161" t="s">
        <v>1072</v>
      </c>
      <c r="G10" s="161" t="s">
        <v>1254</v>
      </c>
    </row>
    <row r="11" spans="2:7">
      <c r="B11" s="161" t="s">
        <v>1255</v>
      </c>
      <c r="C11" s="161">
        <v>293716</v>
      </c>
      <c r="D11" s="161" t="s">
        <v>1256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1257</v>
      </c>
      <c r="C12" s="161">
        <v>257258</v>
      </c>
      <c r="D12" s="161" t="s">
        <v>1258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1259</v>
      </c>
      <c r="C13" s="161">
        <v>371147</v>
      </c>
      <c r="D13" s="161" t="s">
        <v>1260</v>
      </c>
      <c r="E13" s="161" t="s">
        <v>792</v>
      </c>
      <c r="F13" s="161" t="s">
        <v>128</v>
      </c>
      <c r="G13" s="161" t="s">
        <v>1254</v>
      </c>
    </row>
    <row r="14" spans="2:7">
      <c r="B14" s="161" t="s">
        <v>1261</v>
      </c>
      <c r="C14" s="161">
        <v>259230</v>
      </c>
      <c r="D14" s="161" t="s">
        <v>1262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1263</v>
      </c>
      <c r="C15" s="161">
        <v>370705</v>
      </c>
      <c r="D15" s="161"/>
      <c r="E15" s="161" t="s">
        <v>792</v>
      </c>
      <c r="F15" s="161" t="s">
        <v>128</v>
      </c>
      <c r="G15" s="161" t="s">
        <v>1254</v>
      </c>
    </row>
    <row r="16" spans="2:7">
      <c r="B16" s="161" t="s">
        <v>1264</v>
      </c>
      <c r="C16" s="161">
        <v>258542</v>
      </c>
      <c r="D16" s="161" t="s">
        <v>1265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1266</v>
      </c>
      <c r="C17" s="161">
        <v>257050</v>
      </c>
      <c r="D17" s="161" t="s">
        <v>1267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1268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1269</v>
      </c>
      <c r="D4" s="163" t="s">
        <v>1270</v>
      </c>
      <c r="E4" s="163" t="s">
        <v>1271</v>
      </c>
      <c r="F4" s="160" t="s">
        <v>1272</v>
      </c>
      <c r="G4" s="163" t="s">
        <v>1273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1274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1275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1274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1276</v>
      </c>
      <c r="G9" s="167" t="s">
        <v>1277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1274</v>
      </c>
      <c r="G10" s="167"/>
    </row>
    <row r="11" spans="2:7">
      <c r="B11" s="167" t="s">
        <v>1278</v>
      </c>
      <c r="C11" s="167">
        <v>9038</v>
      </c>
      <c r="D11" s="168">
        <v>46085</v>
      </c>
      <c r="E11" s="167">
        <v>10520</v>
      </c>
      <c r="F11" s="169" t="s">
        <v>1279</v>
      </c>
      <c r="G11" s="167"/>
    </row>
    <row r="12" spans="2:7">
      <c r="B12" s="167" t="s">
        <v>709</v>
      </c>
      <c r="C12" s="167" t="s">
        <v>1280</v>
      </c>
      <c r="D12" s="168">
        <v>46066</v>
      </c>
      <c r="E12" s="167">
        <v>9500</v>
      </c>
      <c r="F12" s="169" t="s">
        <v>1281</v>
      </c>
      <c r="G12" s="167"/>
    </row>
    <row r="13" spans="2:7">
      <c r="B13" s="167" t="s">
        <v>709</v>
      </c>
      <c r="C13" s="167" t="s">
        <v>1282</v>
      </c>
      <c r="D13" s="168">
        <v>46066</v>
      </c>
      <c r="E13" s="167">
        <v>10500</v>
      </c>
      <c r="F13" s="169" t="s">
        <v>1281</v>
      </c>
      <c r="G13" s="167"/>
    </row>
    <row r="14" spans="2:7">
      <c r="B14" s="167" t="s">
        <v>709</v>
      </c>
      <c r="C14" s="167" t="s">
        <v>1283</v>
      </c>
      <c r="D14" s="168">
        <v>46066</v>
      </c>
      <c r="E14" s="167">
        <v>9000</v>
      </c>
      <c r="F14" s="169" t="s">
        <v>1281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1284</v>
      </c>
      <c r="C2" s="121" t="s">
        <v>947</v>
      </c>
      <c r="D2" s="76" t="s">
        <v>949</v>
      </c>
      <c r="E2" s="76" t="s">
        <v>1285</v>
      </c>
      <c r="F2" s="99" t="s">
        <v>1286</v>
      </c>
      <c r="G2" s="76" t="s">
        <v>1287</v>
      </c>
      <c r="H2" s="76" t="s">
        <v>1288</v>
      </c>
      <c r="I2" s="76" t="s">
        <v>1289</v>
      </c>
      <c r="J2" s="76" t="s">
        <v>1290</v>
      </c>
      <c r="K2" s="78" t="s">
        <v>1291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1292</v>
      </c>
      <c r="V1" s="226"/>
      <c r="W1" s="226"/>
    </row>
    <row r="2" spans="1:23" ht="15" customHeight="1">
      <c r="A2" s="87" t="s">
        <v>1293</v>
      </c>
      <c r="B2" s="87" t="s">
        <v>1294</v>
      </c>
      <c r="C2" s="87" t="s">
        <v>376</v>
      </c>
      <c r="D2" s="88" t="s">
        <v>962</v>
      </c>
      <c r="E2" s="88" t="s">
        <v>4</v>
      </c>
      <c r="F2" s="88" t="s">
        <v>1295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1296</v>
      </c>
      <c r="T2" s="91" t="s">
        <v>965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2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50</v>
      </c>
      <c r="W174" s="137">
        <f ca="1">_xlfn.XLOOKUP(G174&amp;$W$2,BS_CONTROLE[CHAVE],BS_CONTROLE[Quantidade_11],"-")</f>
        <v>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2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1297</v>
      </c>
      <c r="D5" s="228"/>
      <c r="E5" s="228"/>
      <c r="F5" s="228"/>
      <c r="G5" s="228"/>
      <c r="H5" s="228"/>
      <c r="I5" s="228"/>
      <c r="J5" s="229"/>
      <c r="K5" s="230" t="s">
        <v>1298</v>
      </c>
      <c r="L5" s="231"/>
      <c r="M5" s="231"/>
      <c r="N5" s="231"/>
      <c r="O5" s="232" t="s">
        <v>1299</v>
      </c>
      <c r="P5" s="233"/>
    </row>
    <row r="6" spans="1:16" s="74" customFormat="1" ht="15" customHeight="1">
      <c r="A6" s="66" t="s">
        <v>1295</v>
      </c>
      <c r="B6" s="75" t="s">
        <v>1294</v>
      </c>
      <c r="C6" s="76" t="s">
        <v>962</v>
      </c>
      <c r="D6" s="77" t="s">
        <v>963</v>
      </c>
      <c r="E6" s="76" t="s">
        <v>1300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1301</v>
      </c>
      <c r="M6" s="80" t="s">
        <v>576</v>
      </c>
      <c r="N6" s="81" t="s">
        <v>957</v>
      </c>
      <c r="O6" s="158" t="s">
        <v>1000</v>
      </c>
      <c r="P6" s="133" t="s">
        <v>1302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2026-03-04T21:09:02Z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