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457" documentId="120_S{118792C3-22EF-5104-A093-F22BFE3913F3}" xr6:coauthVersionLast="47" xr6:coauthVersionMax="47" xr10:uidLastSave="{A1C372E7-45CB-42A7-BF8E-94B55DE50F9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3" i="10" l="1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K348" i="10"/>
  <c r="M348" i="10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F53" i="10"/>
  <c r="I49" i="11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<sst xmlns="http://schemas.openxmlformats.org/spreadsheetml/2006/main" count="11588" uniqueCount="1924">
  <si>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</si>
  <si>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</si>
  <si>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</si>
  <si>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</si>
  <si>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</si>
  <si>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</si>
  <si>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</si>
  <si>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</si>
  <si>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</si>
  <si>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</si>
  <si>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</si>
  <si>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</si>
  <si>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</si>
  <si>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</si>
  <si>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</si>
  <si>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</si>
  <si>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</si>
  <si>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</si>
  <si>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</si>
  <si>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</si>
  <si>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</si>
  <si>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</si>
  <si>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</si>
  <si>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</si>
  <si>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</si>
  <si>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</si>
  <si>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</si>
  <si>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</si>
  <si>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</si>
  <si>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</si>
  <si>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</si>
  <si>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</si>
  <si>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</si>
  <si>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</si>
  <si>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</si>
  <si>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</si>
  <si>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</si>
  <si>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</si>
  <si>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</si>
  <si>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</si>
  <si>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</si>
  <si>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</si>
  <si>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</si>
  <si>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</si>
  <si>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</si>
  <si>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</si>
  <si>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</si>
  <si>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</si>
  <si>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</si>
  <si>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</si>
  <si>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</si>
  <si>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</si>
  <si>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</si>
  <si>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</si>
  <si>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</si>
  <si>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</si>
  <si>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</si>
  <si>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</si>
  <si>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</si>
  <si>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</si>
  <si>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</si>
  <si>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</si>
  <si>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</si>
  <si>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</si>
  <si>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</si>
  <si>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</si>
  <si>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</si>
  <si>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</si>
  <si>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</si>
  <si>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</si>
  <si>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</si>
  <si>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</si>
  <si>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</si>
  <si>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</si>
  <si>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</si>
  <si>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</si>
  <si>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</si>
  <si>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</si>
  <si>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</si>
  <si>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</si>
  <si>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</si>
  <si>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</si>
  <si>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</si>
  <si>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</si>
  <si>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</si>
  <si>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</si>
  <si>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</si>
  <si>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</si>
  <si>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</si>
  <si>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</si>
  <si>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</si>
  <si>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</si>
  <si>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</si>
  <si>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</si>
  <si>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</si>
  <si>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</si>
  <si>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</si>
  <si>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</si>
  <si>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</si>
  <si>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</si>
  <si>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</si>
  <si>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</si>
  <si>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</si>
  <si>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</si>
  <si>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</si>
  <si>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</si>
  <si>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</si>
  <si>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</si>
  <si>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</si>
  <si>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</si>
  <si>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</si>
  <si>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</si>
  <si>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</si>
  <si>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</si>
  <si>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</si>
  <si>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</si>
  <si>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</si>
  <si>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</si>
  <si>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</si>
  <si>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</si>
  <si>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</si>
  <si>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</si>
  <si>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</si>
  <si>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</si>
  <si>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</si>
  <si>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</si>
  <si>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</si>
  <si>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</si>
  <si>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</si>
  <si>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</si>
  <si>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</si>
  <si>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</si>
  <si>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</si>
  <si>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</si>
  <si>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</si>
  <si>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</si>
  <si>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</si>
  <si>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</si>
  <si>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</si>
  <si>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</si>
  <si>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</si>
  <si>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</si>
  <si>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</si>
  <si>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</si>
  <si>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</si>
  <si>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</si>
  <si>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</si>
  <si>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</si>
  <si>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</si>
  <si>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</si>
  <si>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</si>
  <si>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</si>
  <si>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</si>
  <si>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</si>
  <si>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</si>
  <si>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</si>
  <si>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</si>
  <si>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</si>
  <si>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</si>
  <si>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</si>
  <si>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</si>
  <si>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</si>
  <si>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</si>
  <si>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</si>
  <si>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</si>
  <si>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</si>
  <si>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</si>
  <si>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</si>
  <si>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</si>
  <si>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</si>
  <si>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</si>
  <si>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</si>
  <si>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</si>
  <si>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</si>
  <si>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</si>
  <si>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</si>
  <si>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</si>
  <si>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</si>
  <si>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</si>
  <si>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</si>
  <si>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</si>
  <si>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</si>
  <si>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</si>
  <si>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</si>
  <si>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</si>
  <si>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</si>
  <si>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</si>
  <si>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</si>
  <si>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</si>
  <si>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</si>
  <si>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</si>
  <si>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</si>
  <si>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</si>
  <si>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</si>
  <si>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</si>
  <si>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</si>
  <si>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</si>
  <si>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</si>
  <si>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</si>
  <si>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</si>
  <si>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</si>
  <si>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</si>
  <si>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</si>
  <si>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</si>
  <si>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</si>
  <si>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</si>
  <si>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</si>
  <si>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</si>
  <si>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</si>
  <si>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</si>
  <si>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</si>
  <si>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</si>
  <si>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</si>
  <si>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</si>
  <si>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</si>
  <si>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</si>
  <si>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</si>
  <si>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</si>
  <si>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</si>
  <si>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</si>
  <si>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</si>
  <si>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</si>
  <si>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</si>
  <si>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</si>
  <si>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</si>
  <si>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</si>
  <si>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</si>
  <si>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</si>
  <si>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</si>
  <si>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</si>
  <si>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</si>
  <si>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</si>
  <si>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</si>
  <si>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</si>
  <si>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</si>
  <si>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</si>
  <si>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</si>
  <si>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</si>
  <si>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</si>
  <si>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</si>
  <si>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</si>
  <si>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</si>
  <si>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</si>
  <si>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</si>
  <si>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</si>
  <si>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</si>
  <si>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</si>
  <si>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</si>
  <si>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</si>
  <si>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</si>
  <si>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</si>
  <si>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</si>
  <si>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</si>
  <si>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</si>
  <si>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</si>
  <si>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</si>
  <si>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</si>
  <si>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</si>
  <si>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</si>
  <si>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</si>
  <si>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</si>
  <si>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</si>
  <si>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</si>
  <si>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</si>
  <si>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</si>
  <si>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</si>
  <si>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</si>
  <si>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</si>
  <si>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</si>
  <si>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</si>
  <si>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</si>
  <si>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</si>
  <si>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</si>
  <si>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</si>
  <si>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</si>
  <si>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</si>
  <si>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</si>
  <si>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</si>
  <si>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</si>
  <si>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</si>
  <si>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</si>
  <si>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</si>
  <si>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</si>
  <si>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</si>
  <si>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</si>
  <si>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</si>
  <si>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</si>
  <si>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</si>
  <si>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</si>
  <si>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</si>
  <si>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</si>
  <si>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</si>
  <si>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</si>
  <si>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</si>
  <si>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</si>
  <si>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</si>
  <si>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</si>
  <si>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</si>
  <si>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</si>
  <si>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</si>
  <si>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</si>
  <si>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</si>
  <si>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</si>
  <si>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</si>
  <si>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</si>
  <si>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</si>
  <si>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</si>
  <si>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</si>
  <si>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</si>
  <si>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</si>
  <si>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</si>
  <si>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</si>
  <si>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</si>
  <si>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</si>
  <si>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</si>
  <si>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</si>
  <si>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</si>
  <si>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</si>
  <si>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</si>
  <si>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</si>
  <si>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</si>
  <si>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</si>
  <si>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</si>
  <si>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</si>
  <si>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</si>
  <si>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</si>
  <si>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</si>
  <si>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</si>
  <si>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</si>
  <si>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</si>
  <si>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</si>
  <si>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</si>
  <si>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</si>
  <si>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</si>
  <si>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</si>
  <si>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</si>
  <si>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</si>
  <si>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</si>
  <si>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</si>
  <si>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</si>
  <si>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</si>
  <si>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</si>
  <si>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</si>
  <si>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</si>
  <si>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</si>
  <si>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</si>
  <si>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</si>
  <si>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</si>
  <si>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</si>
  <si>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</si>
  <si>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</si>
  <si>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</si>
  <si>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</si>
  <si>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</si>
  <si>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</si>
  <si>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</si>
  <si>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</si>
  <si>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</si>
  <si>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</si>
  <si>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</si>
  <si>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</si>
  <si>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</si>
  <si>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</si>
  <si>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</si>
  <si>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</si>
  <si>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</si>
  <si>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</si>
  <si>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</si>
  <si>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</si>
  <si>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</si>
  <si>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</si>
  <si>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</si>
  <si>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</si>
  <si>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</si>
  <si>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</si>
  <si>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</si>
  <si>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</si>
  <si>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</si>
  <si>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</si>
  <si>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</si>
  <si>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</si>
  <si>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</si>
  <si>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</si>
  <si>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</si>
  <si>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</si>
  <si>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</si>
  <si>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</si>
  <si>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</si>
  <si>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</si>
  <si>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</si>
  <si>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</si>
  <si>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</si>
  <si>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</si>
  <si>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</si>
  <si>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</si>
  <si>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</si>
  <si>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</si>
  <si>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</si>
  <si>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</si>
  <si>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</si>
  <si>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</si>
  <si>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</si>
  <si>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</si>
  <si>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</si>
  <si>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</si>
  <si>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</si>
  <si>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</si>
  <si>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</si>
  <si>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</si>
  <si>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</si>
  <si>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</si>
  <si>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</si>
  <si>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</si>
  <si>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</si>
  <si>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</si>
  <si>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</si>
  <si>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</si>
  <si>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</si>
  <si>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</si>
  <si>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</si>
  <si>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</si>
  <si>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</si>
  <si>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</si>
  <si>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</si>
  <si>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</si>
  <si>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</si>
  <si>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</si>
  <si>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</si>
  <si>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</si>
  <si>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</si>
  <si>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</si>
  <si>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</si>
  <si>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</si>
  <si>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</si>
  <si>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</si>
  <si>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</si>
  <si>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</si>
  <si>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</si>
  <si>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</si>
  <si>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</si>
  <si>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</si>
  <si>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</si>
  <si>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</si>
  <si>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</si>
  <si>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</si>
  <si>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</si>
  <si>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</si>
  <si>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</si>
  <si>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</si>
  <si>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</si>
  <si>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</si>
  <si>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</si>
  <si>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</si>
  <si>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</si>
  <si>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</si>
  <si>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</si>
  <si>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</si>
  <si>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</si>
  <si>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</si>
  <si>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</si>
  <si>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</si>
  <si>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</si>
  <si>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</si>
  <si>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</si>
  <si>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</si>
  <si>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</si>
  <si>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</si>
  <si>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</si>
  <si>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</si>
  <si>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</si>
  <si>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</si>
  <si>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</si>
  <si>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</si>
  <si>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</si>
  <si>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</si>
  <si>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</si>
  <si>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</si>
  <si>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</si>
  <si>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</si>
  <si>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</si>
  <si>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</si>
  <si>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</si>
  <si>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</si>
  <si>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</si>
  <si>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</si>
  <si>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</si>
  <si>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</si>
  <si>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</si>
  <si>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</si>
  <si>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</si>
  <si>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</si>
  <si>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</si>
  <si>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</si>
  <si>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</si>
  <si>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</si>
  <si>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</si>
  <si>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</si>
  <si>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</si>
  <si>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</si>
  <si>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</si>
  <si>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</si>
  <si>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</si>
  <si>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</si>
  <si>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</si>
  <si>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</si>
  <si>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</si>
  <si>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</si>
  <si>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</si>
  <si>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</si>
  <si>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</si>
  <si>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</si>
  <si>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</si>
  <si>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</si>
  <si>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</si>
  <si>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</si>
  <si>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</si>
  <si>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</si>
  <si>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</si>
  <si>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</si>
  <si>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</si>
  <si>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</si>
  <si>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</si>
  <si>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</si>
  <si>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</si>
  <si>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</si>
  <si>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</si>
  <si>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</si>
  <si>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</si>
  <si>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</si>
  <si>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</si>
  <si>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</si>
  <si>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</si>
  <si>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</si>
  <si>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</si>
  <si>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</si>
  <si>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</si>
  <si>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</si>
  <si>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</si>
  <si>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</si>
  <si>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</si>
  <si>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</si>
  <si>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</si>
  <si>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</si>
  <si>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</si>
  <si>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</si>
  <si>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</si>
  <si>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</si>
  <si>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</si>
  <si>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</si>
  <si>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</si>
  <si>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</si>
  <si>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</si>
  <si>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</si>
  <si>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</si>
  <si>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</si>
  <si>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</si>
  <si>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</si>
  <si>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</si>
  <si>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</si>
  <si>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</si>
  <si>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</si>
  <si>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</si>
  <si>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</si>
  <si>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</si>
  <si>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</si>
  <si>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</si>
  <si>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</si>
  <si>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</si>
  <si>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</si>
  <si>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</si>
  <si>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</si>
  <si>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</si>
  <si>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</si>
  <si>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</si>
  <si>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</si>
  <si>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</si>
  <si>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</si>
  <si>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</si>
  <si>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</si>
  <si>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</si>
  <si>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</si>
  <si>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</si>
  <si>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</si>
  <si>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</si>
  <si>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</si>
  <si>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</si>
  <si>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</si>
  <si>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</si>
  <si>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</si>
  <si>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</si>
  <si>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</si>
  <si>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</si>
  <si>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</si>
  <si>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</si>
  <si>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</si>
  <si>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</si>
  <si>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</si>
  <si>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</si>
  <si>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</si>
  <si>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</si>
  <si>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</si>
  <si>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</si>
  <si>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</si>
  <si>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</si>
  <si>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</si>
  <si>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</si>
  <si>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</si>
  <si>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</si>
  <si>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</si>
  <si>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</si>
  <si>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</si>
  <si>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</si>
  <si>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</si>
  <si>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</si>
  <si>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</si>
  <si>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</si>
  <si>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</si>
  <si>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</si>
  <si>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</si>
  <si>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</si>
  <si>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</si>
  <si>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</si>
  <si>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</si>
  <si>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</si>
  <si>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</si>
  <si>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</si>
  <si>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</si>
  <si>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</si>
  <si>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</si>
  <si>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</si>
  <si>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</si>
  <si>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</si>
  <si>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</si>
  <si>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</si>
  <si>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</si>
  <si>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</si>
  <si>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</si>
  <si>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</si>
  <si>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</si>
  <si>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</si>
  <si>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</si>
  <si>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</si>
  <si>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</si>
  <si>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</si>
  <si>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</si>
  <si>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</si>
  <si>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</si>
  <si>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</si>
  <si>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</si>
  <si>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</si>
  <si>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</si>
  <si>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</si>
  <si>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</si>
  <si>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</si>
  <si>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</si>
  <si>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</si>
  <si>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</si>
  <si>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</si>
  <si>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</si>
  <si>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</si>
  <si>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</si>
  <si>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</si>
  <si>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</si>
  <si>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</si>
  <si>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</si>
  <si>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</si>
  <si>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</si>
  <si>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</si>
  <si>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</si>
  <si>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</si>
  <si>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</si>
  <si>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</si>
  <si>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</si>
  <si>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</si>
  <si>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</si>
  <si>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</si>
  <si>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</si>
  <si>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</si>
  <si>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</si>
  <si>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</si>
  <si>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</si>
  <si>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</si>
  <si>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</si>
  <si>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</si>
  <si>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</si>
  <si>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</si>
  <si>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</si>
  <si>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</si>
  <si>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</si>
  <si>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</si>
  <si>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</si>
  <si>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</si>
  <si>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</si>
  <si>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</si>
  <si>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</si>
  <si>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</si>
  <si>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</si>
  <si>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</si>
  <si>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</si>
  <si>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</si>
  <si>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</si>
  <si>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</si>
  <si>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</si>
  <si>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</si>
  <si>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</si>
  <si>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</si>
  <si>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</si>
  <si>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</si>
  <si>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</si>
  <si>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</si>
  <si>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</si>
  <si>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</si>
  <si>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</si>
  <si>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</si>
  <si>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</si>
  <si>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</si>
  <si>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</si>
  <si>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</si>
  <si>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</si>
  <si>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</si>
  <si>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</si>
  <si>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</si>
  <si>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</si>
  <si>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</si>
  <si>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</si>
  <si>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</si>
  <si>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</si>
  <si>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</si>
  <si>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</si>
  <si>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</si>
  <si>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</si>
  <si>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</si>
  <si>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</si>
  <si>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</si>
  <si>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</si>
  <si>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</si>
  <si>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</si>
  <si>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</si>
  <si>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</si>
  <si>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</si>
  <si>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</si>
  <si>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</si>
  <si>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</si>
  <si>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</si>
  <si>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</si>
  <si>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</si>
  <si>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</si>
  <si>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</si>
  <si>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</si>
  <si>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</si>
  <si>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</si>
  <si>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</si>
  <si>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</si>
  <si>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</si>
  <si>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</si>
  <si>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</si>
  <si>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</si>
  <si>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</si>
  <si>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</si>
  <si>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</si>
  <si>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</si>
  <si>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</si>
  <si>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</si>
  <si>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</si>
  <si>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</si>
  <si>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</si>
  <si>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</si>
  <si>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</si>
  <si>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</si>
  <si>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</si>
  <si>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</si>
  <si>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</si>
  <si>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</si>
  <si>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</si>
  <si>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</si>
  <si>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</si>
  <si>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</si>
  <si>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</si>
  <si>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</si>
  <si>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</si>
  <si>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</si>
  <si>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</si>
  <si>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</si>
  <si>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</si>
  <si>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</si>
  <si>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</si>
  <si>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</si>
  <si>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</si>
  <si>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</si>
  <si>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</si>
  <si>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</si>
  <si>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</si>
  <si>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</si>
  <si>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</si>
  <si>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</si>
  <si>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</si>
  <si>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</si>
  <si>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</si>
  <si>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</si>
  <si>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</si>
  <si>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</si>
  <si>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</si>
  <si>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</si>
  <si>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</si>
  <si>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</si>
  <si>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</si>
  <si>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</si>
  <si>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</si>
  <si>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</si>
  <si>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</si>
  <si>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</si>
  <si>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</si>
  <si>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</si>
  <si>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</si>
  <si>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</si>
  <si>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</si>
  <si>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</si>
  <si>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</si>
  <si>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</si>
  <si>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</si>
  <si>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</si>
  <si>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</si>
  <si>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</si>
  <si>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</si>
  <si>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</si>
  <si>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</si>
  <si>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</si>
  <si>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</si>
  <si>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</si>
  <si>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</si>
  <si>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</si>
  <si>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</si>
  <si>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</si>
  <si>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</si>
  <si>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</si>
  <si>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</si>
  <si>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</si>
  <si>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</si>
  <si>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</si>
  <si>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</si>
  <si>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</si>
  <si>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</si>
  <si>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</si>
  <si>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</si>
  <si>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</si>
  <si>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</si>
  <si>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</si>
  <si>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</si>
  <si>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</si>
  <si>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</si>
  <si>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</si>
  <si>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</si>
  <si>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</si>
  <si>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</si>
  <si>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</si>
  <si>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</si>
  <si>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</si>
  <si>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</si>
  <si>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</si>
  <si>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</si>
  <si>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</si>
  <si>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</si>
  <si>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</si>
  <si>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</si>
  <si>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</si>
  <si>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</si>
  <si>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</si>
  <si>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</si>
  <si>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</si>
  <si>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</si>
  <si>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</si>
  <si>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</si>
  <si>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</si>
  <si>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</si>
  <si>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</si>
  <si>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</si>
  <si>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</si>
  <si>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</si>
  <si>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</si>
  <si>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</si>
  <si>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</si>
  <si>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</si>
  <si>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</si>
  <si>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</si>
  <si>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</si>
  <si>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</si>
  <si>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</si>
  <si>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</si>
  <si>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</si>
  <si>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</si>
  <si>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</si>
  <si>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</si>
  <si>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</si>
  <si>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</si>
  <si>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</si>
  <si>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</si>
  <si>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</si>
  <si>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</si>
  <si>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</si>
  <si>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</si>
  <si>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</si>
  <si>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</si>
  <si>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</si>
  <si>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</si>
  <si>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</si>
  <si>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</si>
  <si>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</si>
  <si>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</si>
  <si>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</si>
  <si>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</si>
  <si>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</si>
  <si>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</si>
  <si>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</si>
  <si>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</si>
  <si>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</si>
  <si>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</si>
  <si>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</si>
  <si>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</si>
  <si>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</si>
  <si>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</si>
  <si>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</si>
  <si>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</si>
  <si>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</si>
  <si>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</si>
  <si>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</si>
  <si>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</si>
  <si>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</si>
  <si>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</si>
  <si>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</si>
  <si>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</si>
  <si>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</si>
  <si>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</si>
  <si>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</si>
  <si>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</si>
  <si>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</si>
  <si>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</si>
  <si>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</si>
  <si>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</si>
  <si>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</si>
  <si>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</si>
  <si>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</si>
  <si>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</si>
  <si>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</si>
  <si>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</si>
  <si>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</si>
  <si>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</si>
  <si>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</si>
  <si>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</si>
  <si>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</si>
  <si>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</si>
  <si>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</si>
  <si>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</si>
  <si>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</si>
  <si>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</si>
  <si>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</si>
  <si>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</si>
  <si>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</si>
  <si>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</si>
  <si>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</si>
  <si>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</si>
  <si>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</si>
  <si>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</si>
  <si>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</si>
  <si>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</si>
  <si>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</si>
  <si>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</si>
  <si>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</si>
  <si>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</si>
  <si>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</si>
  <si>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</si>
  <si>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</si>
  <si>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</si>
  <si>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</si>
  <si>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</si>
  <si>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</si>
  <si>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</si>
  <si>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</si>
  <si>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</si>
  <si>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</si>
  <si>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</si>
  <si>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</si>
  <si>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</si>
  <si>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</si>
  <si>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</si>
  <si>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</si>
  <si>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</si>
  <si>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</si>
  <si>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</si>
  <si>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</si>
  <si>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</si>
  <si>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</si>
  <si>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</si>
  <si>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</si>
  <si>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</si>
  <si>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</si>
  <si>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</si>
  <si>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</si>
  <si>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</si>
  <si>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</si>
  <si>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</si>
  <si>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</si>
  <si>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</si>
  <si>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</si>
  <si>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</si>
  <si>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</si>
  <si>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</si>
  <si>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</si>
  <si>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</si>
  <si>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</si>
  <si>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</si>
  <si>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</si>
  <si>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</si>
  <si>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</si>
  <si>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</si>
  <si>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</si>
  <si>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</si>
  <si>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</si>
  <si>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</si>
  <si>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</si>
  <si>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</si>
  <si>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</si>
  <si>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</si>
  <si>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</si>
  <si>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</si>
  <si>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</si>
  <si>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</si>
  <si>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</si>
  <si>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</si>
  <si>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</si>
  <si>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</si>
  <si>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</si>
  <si>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</si>
  <si>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</si>
  <si>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</si>
  <si>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</si>
  <si>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</si>
  <si>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</si>
  <si>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</si>
  <si>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</si>
  <si>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</si>
  <si>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</si>
  <si>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</si>
  <si>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</si>
  <si>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</si>
  <si>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</si>
  <si>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</si>
  <si>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</si>
  <si>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</si>
  <si>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</si>
  <si>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</si>
  <si>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</si>
  <si>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</si>
  <si>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</si>
  <si>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</si>
  <si>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</si>
  <si>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</si>
  <si>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</si>
  <si>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</si>
  <si>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</si>
  <si>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</si>
  <si>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</si>
  <si>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</si>
  <si>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</si>
  <si>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</si>
  <si>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</si>
  <si>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</si>
  <si>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</si>
  <si>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</si>
  <si>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</si>
  <si>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</si>
  <si>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</si>
  <si>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</si>
  <si>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</si>
  <si>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</si>
  <si>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</si>
  <si>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</si>
  <si>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</si>
  <si>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</si>
  <si>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</si>
  <si>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</si>
  <si>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</si>
  <si>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</si>
  <si>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</si>
  <si>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</si>
  <si>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</si>
  <si>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</si>
  <si>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</si>
  <si>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</si>
  <si>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</si>
  <si>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</si>
  <si>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</si>
  <si>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</si>
  <si>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</si>
  <si>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</si>
  <si>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</si>
  <si>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</si>
  <si>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</si>
  <si>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</si>
  <si>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</si>
  <si>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</si>
  <si>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</si>
  <si>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</si>
  <si>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</si>
  <si>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</si>
  <si>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</si>
  <si>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</si>
  <si>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</si>
  <si>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</si>
  <si>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</si>
  <si>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</si>
  <si>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</si>
  <si>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</si>
  <si>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</si>
  <si>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</si>
  <si>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</si>
  <si>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</si>
  <si>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</si>
  <si>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</si>
  <si>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</si>
  <si>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</si>
  <si>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</si>
  <si>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</si>
  <si>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</si>
  <si>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</si>
  <si>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</si>
  <si>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</si>
  <si>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</si>
  <si>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</si>
  <si>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</si>
  <si>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</si>
  <si>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</si>
  <si>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</si>
  <si>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</si>
  <si>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</si>
  <si>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</si>
  <si>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</si>
  <si>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</si>
  <si>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</si>
  <si>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</si>
  <si>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</si>
  <si>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</si>
  <si>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</si>
  <si>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</si>
  <si>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</si>
  <si>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</si>
  <si>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</si>
  <si>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</si>
  <si>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</si>
  <si>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</si>
  <si>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</si>
  <si>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</si>
  <si>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</si>
  <si>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</si>
  <si>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</si>
  <si>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</si>
  <si>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</si>
  <si>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</si>
  <si>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</si>
  <si>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</si>
  <si>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</si>
  <si>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</si>
  <si>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</si>
  <si>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</si>
  <si>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</si>
  <si>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</si>
  <si>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</si>
  <si>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</si>
  <si>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</si>
  <si>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</si>
  <si>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</si>
  <si>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</si>
  <si>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</si>
  <si>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</si>
  <si>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</si>
  <si>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</si>
  <si>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</si>
  <si>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</si>
  <si>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</si>
  <si>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</si>
  <si>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</si>
  <si>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</si>
  <si>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</si>
  <si>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</si>
  <si>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</si>
  <si>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</si>
  <si>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</si>
  <si>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</si>
  <si>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</si>
  <si>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</si>
  <si>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</si>
  <si>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</si>
  <si>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</si>
  <si>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</si>
  <si>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</si>
  <si>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</si>
  <si>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</si>
  <si>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</si>
  <si>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</si>
  <si>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</si>
  <si>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</si>
  <si>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</si>
  <si>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</si>
  <si>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</si>
  <si>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</si>
  <si>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</si>
  <si>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</si>
  <si>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</si>
  <si>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</si>
  <si>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</si>
  <si>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</si>
  <si>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</si>
  <si>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</si>
  <si>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</si>
  <si>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</si>
  <si>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</si>
  <si>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</si>
  <si>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</si>
  <si>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</si>
  <si>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</si>
  <si>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</si>
  <si>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</si>
  <si>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</si>
  <si>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</si>
  <si>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</si>
  <si>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</si>
  <si>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</si>
  <si>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</si>
  <si>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</si>
  <si>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</si>
  <si>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</si>
  <si>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</si>
  <si>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</si>
  <si>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</si>
  <si>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</si>
  <si>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</si>
  <si>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</si>
  <si>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</si>
  <si>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</si>
  <si>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</si>
  <si>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</si>
  <si>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</si>
  <si>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</si>
  <si>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</si>
  <si>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</si>
  <si>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</si>
  <si>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</si>
  <si>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</si>
  <si>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</si>
  <si>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</si>
  <si>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</si>
  <si>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</si>
  <si>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</si>
  <si>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</si>
  <si>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</si>
  <si>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</si>
  <si>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</si>
  <si>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</si>
  <si>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</si>
  <si>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</si>
  <si>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</si>
  <si>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</si>
  <si>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</si>
  <si>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</si>
  <si>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</si>
  <si>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</si>
  <si>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</si>
  <si>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</si>
  <si>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</si>
  <si>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</si>
  <si>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</si>
  <si>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</si>
  <si>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</si>
  <si>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</si>
  <si>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</si>
  <si>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</si>
  <si>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</si>
  <si>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</si>
  <si>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</si>
  <si>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</si>
  <si>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</si>
  <si>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</si>
  <si>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</si>
  <si>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</si>
  <si>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</si>
  <si>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</si>
  <si>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</si>
  <si>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</si>
  <si>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</si>
  <si>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</si>
  <si>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</si>
  <si>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</si>
  <si>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</si>
  <si>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</si>
  <si>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</si>
  <si>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</si>
  <si>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</si>
  <si>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</si>
  <si>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</si>
  <si>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</si>
  <si>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</si>
  <si>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</si>
  <si>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</si>
  <si>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</si>
  <si>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</si>
  <si>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</si>
  <si>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</si>
  <si>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</si>
  <si>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</si>
  <si>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</si>
  <si>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</si>
  <si>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</si>
  <si>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</si>
  <si>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</si>
  <si>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</si>
  <si>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</si>
  <si>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</si>
  <si>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</si>
  <si>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</si>
  <si>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</si>
  <si>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</si>
  <si>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</si>
  <si>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</si>
  <si>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</si>
  <si>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</si>
  <si>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</si>
  <si>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</si>
  <si>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</si>
  <si>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</si>
  <si>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</si>
  <si>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</si>
  <si>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</si>
  <si>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</si>
  <si>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</si>
  <si>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</si>
  <si>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</si>
  <si>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</si>
  <si>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</si>
  <si>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</si>
  <si>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</si>
  <si>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</si>
  <si>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</si>
  <si>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</si>
  <si>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</si>
  <si>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</si>
  <si>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</si>
  <si>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</si>
  <si>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</si>
  <si>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</si>
  <si>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</si>
  <si>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</si>
  <si>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</si>
  <si>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</si>
  <si>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</si>
  <si>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</si>
  <si>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</si>
  <si>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</si>
  <si>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</si>
  <si>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</si>
  <si>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</si>
  <si>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</si>
  <si>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</si>
  <si>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</si>
  <si>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</si>
  <si>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</si>
  <si>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</si>
  <si>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</si>
  <si>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</si>
  <si>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</si>
  <si>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</si>
  <si>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</si>
  <si>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</si>
  <si>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</si>
  <si>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</si>
  <si>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</si>
  <si>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</si>
  <si>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</si>
  <si>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</si>
  <si>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</si>
  <si>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</si>
  <si>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</si>
  <si>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</si>
  <si>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</si>
  <si>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</si>
  <si>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</si>
  <si>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</si>
  <si>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</si>
  <si>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</si>
  <si>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</si>
  <si>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</si>
  <si>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</si>
  <si>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</si>
  <si>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</si>
  <si>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</si>
  <si>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</si>
  <si>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</si>
  <si>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</si>
  <si>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</si>
  <si>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</si>
  <si>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</si>
  <si>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</si>
  <si>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</si>
  <si>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</si>
  <si>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</si>
  <si>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</si>
  <si>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</si>
  <si>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</si>
  <si>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</si>
  <si>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</si>
  <si>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</si>
  <si>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</si>
  <si>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</si>
  <si>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</si>
  <si>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</si>
  <si>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</si>
  <si>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</si>
  <si>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</si>
  <si>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</si>
  <si>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</si>
  <si>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</si>
  <si>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</si>
  <si>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</si>
  <si>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</si>
  <si>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</si>
  <si>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</si>
  <si>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</si>
  <si>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</si>
  <si>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</si>
  <si>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</si>
  <si>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</si>
  <si>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</si>
  <si>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</si>
  <si>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</si>
  <si>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</si>
  <si>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</si>
  <si>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</si>
  <si>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</si>
  <si>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</si>
  <si>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</si>
  <si>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</si>
  <si>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</si>
  <si>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</si>
  <si>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</si>
  <si>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</si>
  <si>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</si>
  <si>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</si>
  <si>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</si>
  <si>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</si>
  <si>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</si>
  <si>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</si>
  <si>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</si>
  <si>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</si>
  <si>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</si>
  <si>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</si>
  <si>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</si>
  <si>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</si>
  <si>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</si>
  <si>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</si>
  <si>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</si>
  <si>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</si>
  <si>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</si>
  <si>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</si>
  <si>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</si>
  <si>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</si>
  <si>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</si>
  <si>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</si>
  <si>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</si>
  <si>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</si>
  <si>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</si>
  <si>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</si>
  <si>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</si>
  <si>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</si>
  <si>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</si>
  <si>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</si>
  <si>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</si>
  <si>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</si>
  <si>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</si>
  <si>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</si>
  <si>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</si>
  <si>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</si>
  <si>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</si>
  <si>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</si>
  <si>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</si>
  <si>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</si>
  <si>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</si>
  <si>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</si>
  <si>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</si>
  <si>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</si>
  <si>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</si>
  <si>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</si>
  <si>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</si>
  <si>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</si>
  <si>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</si>
  <si>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</si>
  <si>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</si>
  <si>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</si>
  <si>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</si>
  <si>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</si>
  <si>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</si>
  <si>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</si>
  <si>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</si>
  <si>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</si>
  <si>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</si>
  <si>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</si>
  <si>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</si>
  <si>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</si>
  <si>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</si>
  <si>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</si>
  <si>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</si>
  <si>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</si>
  <si>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</si>
  <si>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</si>
  <si>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</si>
  <si>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</si>
  <si>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</si>
  <si>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</si>
  <si>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</si>
  <si>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</si>
  <si>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</si>
  <si>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</si>
  <si>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</si>
  <si>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</si>
  <si>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</si>
  <si>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</si>
  <si>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</si>
  <si>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</si>
  <si>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</si>
  <si>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</si>
  <si>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</si>
  <si>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</si>
  <si>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</si>
  <si>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</si>
  <si>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</si>
  <si>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</si>
  <si>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</si>
  <si>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</si>
  <si>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</si>
  <si>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</si>
  <si>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</si>
  <si>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</si>
  <si>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</si>
  <si>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</si>
  <si>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</si>
  <si>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</si>
  <si>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</si>
  <si>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</si>
  <si>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</si>
  <si>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</si>
  <si>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</si>
  <si>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</si>
  <si>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</si>
  <si>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</si>
  <si>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</si>
  <si>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</si>
  <si>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</si>
  <si>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</si>
  <si>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</si>
  <si>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</si>
  <si>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</si>
  <si>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</si>
  <si>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</si>
  <si>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</si>
  <si>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</si>
  <si>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</si>
  <si>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</si>
  <si>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</si>
  <si>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</si>
  <si>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</si>
  <si>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</si>
  <si>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</si>
  <si>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</si>
  <si>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</si>
  <si>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</si>
  <si>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</si>
  <si>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</si>
  <si>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</si>
  <si>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</si>
  <si>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</si>
  <si>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</si>
  <si>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</si>
  <si>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</si>
  <si>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</si>
  <si>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</si>
  <si>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</si>
  <si>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</si>
  <si>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</si>
  <si>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</si>
  <si>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</si>
  <si>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</si>
  <si>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</si>
  <si>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</si>
  <si>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</si>
  <si>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</si>
  <si>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</si>
  <si>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</si>
  <si>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</si>
  <si>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</si>
  <si>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</si>
  <si>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</si>
  <si>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</si>
  <si>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</si>
  <si>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</si>
  <si>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</si>
  <si>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</si>
  <si>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</si>
  <si>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</si>
  <si>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</si>
  <si>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</si>
  <si>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</si>
  <si>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</si>
  <si>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</si>
  <si>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</si>
  <si>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</si>
  <si>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</si>
  <si>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</si>
  <si>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</si>
  <si>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</si>
  <si>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</si>
  <si>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</si>
  <si>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</si>
  <si>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</si>
  <si>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</si>
  <si>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</si>
  <si>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</si>
  <si>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</si>
  <si>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</si>
  <si>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</si>
  <si>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</si>
  <si>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</si>
  <si>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</si>
  <si>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</si>
  <si>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</si>
  <si>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</si>
  <si>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</si>
  <si>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</si>
  <si>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</si>
  <si>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</si>
  <si>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</si>
  <si>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</si>
  <si>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</si>
  <si>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</si>
  <si>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</si>
  <si>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</si>
  <si>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</si>
  <si>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</si>
  <si>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</si>
  <si>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</si>
  <si>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</si>
  <si>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</si>
  <si>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</si>
  <si>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</si>
  <si>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</si>
  <si>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</si>
  <si>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</si>
  <si>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</si>
  <si>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</si>
  <si>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</si>
  <si>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</si>
  <si>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</si>
  <si>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</si>
  <si>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</si>
  <si>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</si>
  <si>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</si>
  <si>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</si>
  <si>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</si>
  <si>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</si>
  <si>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</si>
  <si>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</si>
  <si>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</si>
  <si>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</si>
  <si>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</si>
  <si>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</si>
  <si>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</si>
  <si>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</si>
  <si>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</si>
  <si>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</si>
  <si>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</si>
  <si>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</si>
  <si>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</si>
  <si>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</si>
  <si>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</si>
  <si>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</si>
  <si>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</si>
  <si>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</si>
  <si>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</si>
  <si>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</si>
  <si>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</si>
  <si>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</si>
  <si>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</si>
  <si>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</si>
  <si>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</si>
  <si>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</si>
  <si>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</si>
  <si>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</si>
  <si>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</si>
  <si>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</si>
  <si>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</si>
  <si>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</si>
  <si>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</si>
  <si>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</si>
  <si>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</si>
  <si>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</si>
  <si>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</si>
  <si>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</si>
  <si>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</si>
  <si>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</si>
  <si>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</si>
  <si>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</si>
  <si>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</si>
  <si>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</si>
  <si>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</si>
  <si>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</si>
  <si>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</si>
  <si>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</si>
  <si>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</si>
  <si>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</si>
  <si>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</si>
  <si>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</si>
  <si>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</si>
  <si>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</si>
  <si>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</si>
  <si>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</si>
  <si>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</si>
  <si>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</si>
  <si>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</si>
  <si>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</si>
  <si>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</si>
  <si>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</si>
  <si>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</si>
  <si>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</si>
  <si>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</si>
  <si>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</si>
  <si>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</si>
  <si>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</si>
  <si>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</si>
  <si>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</si>
  <si>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</si>
  <si>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</si>
  <si>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</si>
  <si>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</si>
  <si>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</si>
  <si>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</si>
  <si>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</si>
  <si>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</si>
  <si>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</si>
  <si>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</si>
  <si>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</si>
  <si>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</si>
  <si>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</si>
  <si>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</si>
  <si>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</si>
  <si>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</si>
  <si>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</si>
  <si>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</si>
  <si>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</si>
  <si>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</si>
  <si>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</si>
  <si>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</si>
  <si>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</si>
  <si>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</si>
  <si>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</si>
  <si>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</si>
  <si>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</si>
  <si>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</si>
  <si>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</si>
  <si>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</si>
  <si>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</si>
  <si>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</si>
  <si>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</si>
  <si>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</si>
  <si>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</si>
  <si>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</si>
  <si>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</si>
  <si>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</si>
  <si>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</si>
  <si>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</si>
  <si>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</si>
  <si>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</si>
  <si>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</si>
  <si>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</si>
  <si>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</si>
  <si>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</si>
  <si>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</si>
  <si>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</si>
  <si>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</si>
  <si>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</si>
  <si>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</si>
  <si>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</si>
  <si>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</si>
  <si>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</si>
  <si>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</si>
  <si>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</si>
  <si>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</si>
  <si>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</si>
  <si>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</si>
  <si>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</si>
  <si>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</si>
  <si>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</si>
  <si>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</si>
  <si>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</si>
  <si>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</si>
  <si>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</si>
  <si>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</si>
  <si>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</si>
  <si>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</si>
  <si>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</si>
  <si>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</si>
  <si>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</si>
  <si>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</si>
  <si>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</si>
  <si>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</si>
  <si>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</si>
  <si>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</si>
  <si>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</si>
  <si>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</si>
  <si>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</si>
  <si>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</si>
  <si>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</si>
  <si>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</si>
  <si>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</si>
  <si>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</si>
  <si>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</si>
  <si>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</si>
  <si>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</si>
  <si>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</si>
  <si>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</si>
  <si>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</si>
  <si>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</si>
  <si>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</si>
  <si>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</si>
  <si>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</si>
  <si>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</si>
  <si>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</si>
  <si>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</si>
  <si>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</si>
  <si>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</si>
  <si>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</si>
  <si>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</si>
  <si>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</si>
  <si>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</si>
  <si>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</si>
  <si>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</si>
  <si>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</si>
  <si>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</si>
  <si>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</si>
  <si>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</si>
  <si>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</si>
  <si>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</si>
  <si>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</si>
  <si>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</si>
  <si>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</si>
  <si>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</si>
  <si>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</si>
  <si>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</si>
  <si>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</si>
  <si>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</si>
  <si>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</si>
  <si>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</si>
  <si>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</si>
  <si>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</si>
  <si>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</si>
  <si>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</si>
  <si>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</si>
  <si>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</si>
  <si>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</si>
  <si>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</si>
  <si>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</si>
  <si>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</si>
  <si>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</si>
  <si>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</si>
  <si>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</si>
  <si>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</si>
  <si>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</si>
  <si>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</si>
  <si>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</si>
  <si>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</si>
  <si>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</si>
  <si>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</si>
  <si>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</si>
  <si>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</si>
  <si>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</si>
  <si>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</si>
  <si>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</si>
  <si>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</si>
  <si>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</si>
  <si>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</si>
  <si>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</si>
  <si>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</si>
  <si>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</si>
  <si>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</si>
  <si>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</si>
  <si>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</si>
  <si>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</si>
  <si>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</si>
  <si>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 xml:space="preserve">MC1 08h30/ </t>
  </si>
  <si>
    <t>Sem oportunidade de faixa,</t>
  </si>
  <si>
    <t>ZTR</t>
  </si>
  <si>
    <t>ZIQ-ZTR</t>
  </si>
  <si>
    <t>ZIQZTR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</si>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</sst>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6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AZ1" activePane="topRight" state="frozen"/>
      <selection pane="topRight" activeCell="BK359" sqref="BK35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58" t="s">
        <v>1021</v>
      </c>
      <c r="C1" s="259"/>
      <c r="D1" s="259"/>
      <c r="E1" s="3"/>
      <c r="F1" s="258" t="s">
        <v>1022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1023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1024</v>
      </c>
      <c r="BI1" s="274"/>
      <c r="BJ1" s="274"/>
      <c r="BK1" s="275"/>
      <c r="BL1" s="5"/>
      <c r="BM1" s="265" t="s">
        <v>1025</v>
      </c>
      <c r="BN1" s="266"/>
      <c r="BO1" s="266"/>
      <c r="BP1" s="266"/>
      <c r="BQ1" s="266"/>
      <c r="BR1" s="266"/>
      <c r="BS1" s="267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8" t="s">
        <v>1026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1029</v>
      </c>
      <c r="AT2" s="269"/>
      <c r="AU2" s="269"/>
      <c r="AV2" s="269"/>
      <c r="AW2" s="269"/>
      <c r="AX2" s="269"/>
      <c r="AY2" s="272"/>
      <c r="AZ2" s="6"/>
      <c r="BA2" s="262" t="s">
        <v>1030</v>
      </c>
      <c r="BB2" s="264"/>
      <c r="BC2" s="268" t="s">
        <v>1027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2" t="s">
        <v>1031</v>
      </c>
      <c r="AJ3" s="264"/>
      <c r="AK3" s="262" t="s">
        <v>1032</v>
      </c>
      <c r="AL3" s="263"/>
      <c r="AM3" s="286"/>
      <c r="AN3" s="287"/>
      <c r="AO3" s="263"/>
      <c r="AP3" s="263"/>
      <c r="AQ3" s="264"/>
      <c r="AR3" s="67"/>
      <c r="AS3" s="284" t="s">
        <v>1038</v>
      </c>
      <c r="AT3" s="285"/>
      <c r="AU3" s="284" t="s">
        <v>1039</v>
      </c>
      <c r="AV3" s="285"/>
      <c r="AW3" s="284" t="s">
        <v>1040</v>
      </c>
      <c r="AX3" s="285"/>
      <c r="AY3" s="67" t="s">
        <v>1041</v>
      </c>
      <c r="AZ3" s="67"/>
      <c r="BA3" s="282"/>
      <c r="BB3" s="283"/>
      <c r="BC3" s="262" t="s">
        <v>1034</v>
      </c>
      <c r="BD3" s="263"/>
      <c r="BE3" s="263"/>
      <c r="BF3" s="264"/>
      <c r="BG3" s="66"/>
      <c r="BH3" s="276"/>
      <c r="BI3" s="277"/>
      <c r="BJ3" s="277"/>
      <c r="BK3" s="278"/>
      <c r="BL3" s="66"/>
      <c r="BM3" s="265" t="s">
        <v>1042</v>
      </c>
      <c r="BN3" s="266"/>
      <c r="BO3" s="266"/>
      <c r="BP3" s="267"/>
      <c r="BQ3" s="265" t="s">
        <v>841</v>
      </c>
      <c r="BR3" s="266"/>
      <c r="BS3" s="267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0.35416666666666669</v>
      </c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1</v>
      </c>
      <c r="BI359" s="19"/>
      <c r="BJ359" s="19" t="s">
        <v>1893</v>
      </c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1</v>
      </c>
      <c r="BI361" s="19"/>
      <c r="BJ361" s="19" t="s">
        <v>1894</v>
      </c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1869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1869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1895</v>
      </c>
      <c r="J378" s="118">
        <v>70</v>
      </c>
      <c r="K378" s="118">
        <v>168</v>
      </c>
      <c r="L378" s="118">
        <v>228</v>
      </c>
      <c r="M378" s="142" t="s">
        <v>1896</v>
      </c>
      <c r="N378" s="142" t="s">
        <v>1897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1898</v>
      </c>
      <c r="J380" s="118">
        <v>70</v>
      </c>
      <c r="K380" s="118">
        <v>97</v>
      </c>
      <c r="L380" s="118">
        <v>52</v>
      </c>
      <c r="M380" s="142" t="s">
        <v>1899</v>
      </c>
      <c r="N380" s="142" t="s">
        <v>1900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1889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1890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1898</v>
      </c>
      <c r="J383" s="118">
        <v>70</v>
      </c>
      <c r="K383" s="118">
        <v>104</v>
      </c>
      <c r="L383" s="118" t="s">
        <v>520</v>
      </c>
      <c r="M383" s="142" t="s">
        <v>1901</v>
      </c>
      <c r="N383" s="142" t="s">
        <v>1902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55" sqref="A355:T35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1903</v>
      </c>
      <c r="V1" s="293"/>
      <c r="W1" s="293"/>
    </row>
    <row r="2" spans="1:23" s="92" customFormat="1">
      <c r="A2" s="95" t="s">
        <v>1904</v>
      </c>
      <c r="B2" s="95" t="s">
        <v>1905</v>
      </c>
      <c r="C2" s="95" t="s">
        <v>511</v>
      </c>
      <c r="D2" s="96" t="s">
        <v>1063</v>
      </c>
      <c r="E2" s="96" t="s">
        <v>1064</v>
      </c>
      <c r="F2" s="96" t="s">
        <v>1906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1907</v>
      </c>
      <c r="T2" s="99" t="s">
        <v>1066</v>
      </c>
      <c r="U2" s="173">
        <f ca="1">TODAY()-1</f>
        <v>45955</v>
      </c>
      <c r="V2" s="173">
        <f ca="1">U2-1</f>
        <v>45954</v>
      </c>
      <c r="W2" s="173">
        <f ca="1">V2-1</f>
        <v>45953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2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2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1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>
        <f ca="1">_xlfn.XLOOKUP(G30&amp;$V$2,BS_CONTROLE[CHAVE],BS_CONTROLE[Quantidade_11],"-")</f>
        <v>40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2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1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>
        <f ca="1">_xlfn.XLOOKUP(G50&amp;$V$2,BS_CONTROLE[CHAVE],BS_CONTROLE[Quantidade_11],"-")</f>
        <v>66</v>
      </c>
      <c r="W50" s="172">
        <f ca="1">_xlfn.XLOOKUP(G50&amp;$W$2,BS_CONTROLE[CHAVE],BS_CONTROLE[Quantidade_11],"-")</f>
        <v>62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2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2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>
        <f ca="1">_xlfn.XLOOKUP(G64&amp;$V$2,BS_CONTROLE[CHAVE],BS_CONTROLE[Quantidade_11],"-")</f>
        <v>40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2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1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1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2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>
        <f ca="1">_xlfn.XLOOKUP(G98&amp;$V$2,BS_CONTROLE[CHAVE],BS_CONTROLE[Quantidade_11],"-")</f>
        <v>40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2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2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2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2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>
        <f ca="1">_xlfn.XLOOKUP(G140&amp;$V$2,BS_CONTROLE[CHAVE],BS_CONTROLE[Quantidade_11],"-")</f>
        <v>40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1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2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1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>
        <f ca="1">_xlfn.XLOOKUP(G157&amp;$V$2,BS_CONTROLE[CHAVE],BS_CONTROLE[Quantidade_11],"-")</f>
        <v>40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324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1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1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1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1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1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>
        <f ca="1">_xlfn.XLOOKUP(G186&amp;$V$2,BS_CONTROLE[CHAVE],BS_CONTROLE[Quantidade_11],"-")</f>
        <v>66</v>
      </c>
      <c r="W186" s="172">
        <f ca="1">_xlfn.XLOOKUP(G186&amp;$W$2,BS_CONTROLE[CHAVE],BS_CONTROLE[Quantidade_11],"-")</f>
        <v>62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>
        <f ca="1">_xlfn.XLOOKUP(G187&amp;$V$2,BS_CONTROLE[CHAVE],BS_CONTROLE[Quantidade_11],"-")</f>
        <v>40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>
        <f ca="1">_xlfn.XLOOKUP(G188&amp;$V$2,BS_CONTROLE[CHAVE],BS_CONTROLE[Quantidade_11],"-")</f>
        <v>40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1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1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2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324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2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324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1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2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>
        <f ca="1">_xlfn.XLOOKUP(G246&amp;$V$2,BS_CONTROLE[CHAVE],BS_CONTROLE[Quantidade_11],"-")</f>
        <v>0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1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2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1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1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2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324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1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2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>
        <f ca="1">_xlfn.XLOOKUP(G289&amp;$V$2,BS_CONTROLE[CHAVE],BS_CONTROLE[Quantidade_11],"-")</f>
        <v>1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>
        <f ca="1">_xlfn.XLOOKUP(G294&amp;$V$2,BS_CONTROLE[CHAVE],BS_CONTROLE[Quantidade_11],"-")</f>
        <v>66</v>
      </c>
      <c r="W294" s="172">
        <f ca="1">_xlfn.XLOOKUP(G294&amp;$W$2,BS_CONTROLE[CHAVE],BS_CONTROLE[Quantidade_11],"-")</f>
        <v>62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1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2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>
        <f ca="1">_xlfn.XLOOKUP(G311&amp;$V$2,BS_CONTROLE[CHAVE],BS_CONTROLE[Quantidade_11],"-")</f>
        <v>66</v>
      </c>
      <c r="W311" s="172">
        <f ca="1">_xlfn.XLOOKUP(G311&amp;$W$2,BS_CONTROLE[CHAVE],BS_CONTROLE[Quantidade_11],"-")</f>
        <v>62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>
        <f ca="1">_xlfn.XLOOKUP(G313&amp;$V$2,BS_CONTROLE[CHAVE],BS_CONTROLE[Quantidade_11],"-")</f>
        <v>0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>
        <f ca="1">_xlfn.XLOOKUP(G316&amp;$V$2,BS_CONTROLE[CHAVE],BS_CONTROLE[Quantidade_11],"-")</f>
        <v>0</v>
      </c>
      <c r="W316" s="172">
        <f ca="1">_xlfn.XLOOKUP(G316&amp;$W$2,BS_CONTROLE[CHAVE],BS_CONTROLE[Quantidade_11],"-")</f>
        <v>1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2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1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>
        <f ca="1">_xlfn.XLOOKUP(G322&amp;$V$2,BS_CONTROLE[CHAVE],BS_CONTROLE[Quantidade_11],"-")</f>
        <v>324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>
        <f ca="1">_xlfn.XLOOKUP(G323&amp;$V$2,BS_CONTROLE[CHAVE],BS_CONTROLE[Quantidade_11],"-")</f>
        <v>66</v>
      </c>
      <c r="W323" s="172">
        <f ca="1">_xlfn.XLOOKUP(G323&amp;$W$2,BS_CONTROLE[CHAVE],BS_CONTROLE[Quantidade_11],"-")</f>
        <v>62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>
        <f ca="1">_xlfn.XLOOKUP(G325&amp;$V$2,BS_CONTROLE[CHAVE],BS_CONTROLE[Quantidade_11],"-")</f>
        <v>0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>
        <f ca="1">_xlfn.XLOOKUP(G326&amp;$V$2,BS_CONTROLE[CHAVE],BS_CONTROLE[Quantidade_11],"-")</f>
        <v>1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1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>
        <f ca="1">_xlfn.XLOOKUP(G329&amp;$V$2,BS_CONTROLE[CHAVE],BS_CONTROLE[Quantidade_11],"-")</f>
        <v>0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>
        <f ca="1">_xlfn.XLOOKUP(G330&amp;$V$2,BS_CONTROLE[CHAVE],BS_CONTROLE[Quantidade_11],"-")</f>
        <v>0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>
        <f ca="1">_xlfn.XLOOKUP(G331&amp;$V$2,BS_CONTROLE[CHAVE],BS_CONTROLE[Quantidade_11],"-")</f>
        <v>1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>
        <f ca="1">_xlfn.XLOOKUP(G337&amp;$V$2,BS_CONTROLE[CHAVE],BS_CONTROLE[Quantidade_11],"-")</f>
        <v>0</v>
      </c>
      <c r="W337" s="172">
        <f ca="1">_xlfn.XLOOKUP(G337&amp;$W$2,BS_CONTROLE[CHAVE],BS_CONTROLE[Quantidade_11],"-")</f>
        <v>1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2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>
        <f ca="1">_xlfn.XLOOKUP(G340&amp;$V$2,BS_CONTROLE[CHAVE],BS_CONTROLE[Quantidade_11],"-")</f>
        <v>40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1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1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>
        <f ca="1">_xlfn.XLOOKUP(G351&amp;$V$2,BS_CONTROLE[CHAVE],BS_CONTROLE[Quantidade_11],"-")</f>
        <v>0</v>
      </c>
      <c r="W351" s="172">
        <f ca="1">_xlfn.XLOOKUP(G351&amp;$W$2,BS_CONTROLE[CHAVE],BS_CONTROLE[Quantidade_11],"-")</f>
        <v>1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>
        <f ca="1">_xlfn.XLOOKUP(G352&amp;$U$2,BS_CONTROLE[CHAVE],BS_CONTROLE[Quantidade_11],"-")</f>
        <v>0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>
        <f ca="1">_xlfn.XLOOKUP(G353&amp;$V$2,BS_CONTROLE[CHAVE],BS_CONTROLE[Quantidade_11],"-")</f>
        <v>2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1</v>
      </c>
    </row>
    <row r="356" spans="1:23" s="100" customFormat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>
        <f ca="1">_xlfn.XLOOKUP(G364&amp;$U$2,BS_CONTROLE[CHAVE],BS_CONTROLE[Quantidade_11],"-")</f>
        <v>0</v>
      </c>
      <c r="V364" s="172" t="str">
        <f ca="1">_xlfn.XLOOKUP(G364&amp;$V$2,BS_CONTROLE[CHAVE],BS_CONTROLE[Quantidade_11],"-")</f>
        <v>-</v>
      </c>
      <c r="W364" s="172">
        <f ca="1">_xlfn.XLOOKUP(G364&amp;$W$2,BS_CONTROLE[CHAVE],BS_CONTROLE[Quantidade_11],"-")</f>
        <v>0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>
        <f ca="1">_xlfn.XLOOKUP(G365&amp;$V$2,BS_CONTROLE[CHAVE],BS_CONTROLE[Quantidade_11],"-")</f>
        <v>0</v>
      </c>
      <c r="W365" s="172">
        <f ca="1">_xlfn.XLOOKUP(G365&amp;$W$2,BS_CONTROLE[CHAVE],BS_CONTROLE[Quantidade_11],"-")</f>
        <v>0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1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40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0</v>
      </c>
      <c r="V379" s="172">
        <f ca="1">_xlfn.XLOOKUP(G379&amp;$V$2,BS_CONTROLE[CHAVE],BS_CONTROLE[Quantidade_11],"-")</f>
        <v>2</v>
      </c>
      <c r="W379" s="172">
        <f ca="1">_xlfn.XLOOKUP(G379&amp;$W$2,BS_CONTROLE[CHAVE],BS_CONTROLE[Quantidade_11],"-")</f>
        <v>0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1908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47" sqref="A347:P35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1909</v>
      </c>
      <c r="D5" s="295"/>
      <c r="E5" s="295"/>
      <c r="F5" s="295"/>
      <c r="G5" s="295"/>
      <c r="H5" s="295"/>
      <c r="I5" s="295"/>
      <c r="J5" s="296"/>
      <c r="K5" s="297" t="s">
        <v>1910</v>
      </c>
      <c r="L5" s="298"/>
      <c r="M5" s="298"/>
      <c r="N5" s="298"/>
      <c r="O5" s="299" t="s">
        <v>1911</v>
      </c>
      <c r="P5" s="300"/>
    </row>
    <row r="6" spans="1:16" s="82" customFormat="1" ht="15" customHeight="1">
      <c r="A6" s="74" t="s">
        <v>1906</v>
      </c>
      <c r="B6" s="83" t="s">
        <v>1905</v>
      </c>
      <c r="C6" s="84" t="s">
        <v>1063</v>
      </c>
      <c r="D6" s="85" t="s">
        <v>1064</v>
      </c>
      <c r="E6" s="84" t="s">
        <v>1912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1913</v>
      </c>
      <c r="M6" s="88" t="s">
        <v>710</v>
      </c>
      <c r="N6" s="89" t="s">
        <v>1058</v>
      </c>
      <c r="O6" s="225" t="s">
        <v>1101</v>
      </c>
      <c r="P6" s="150" t="s">
        <v>1914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sem oportunidade de faixa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ZPNZXB</v>
      </c>
      <c r="L348" s="91" t="str">
        <f>IF(SP_NORTE!AM349="","*",SP_NORTE!AM349)</f>
        <v>ZPNZXB-ZLI</v>
      </c>
      <c r="M348" s="91">
        <f>IF(SP_NORTE!AP349="","*",SP_NORTE!AP349)</f>
        <v>128</v>
      </c>
      <c r="N348" s="91" t="str">
        <f>IF(SP_NORTE!AM349="","*",SP_NORTE!AM349)</f>
        <v>ZPNZXB-ZLI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MC1 08h00/ autorizado entrada na via 08h09/ realizado deslocamento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MC1 08h33, sem oportunidade de faixa</v>
      </c>
    </row>
    <row r="352" spans="1:16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1915</v>
      </c>
    </row>
    <row r="353" spans="1:16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pronto 09h50/ sem oportunidade de faixa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pronto 08h13/ sem oportunidade de faixa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>
        <f>IF(SP_NORTE!BH358="","*",SP_NORTE!BH358)</f>
        <v>0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ZCZ-ZTI</v>
      </c>
      <c r="E358" s="91" t="str">
        <f>IF(SP_NORTE!D359="","*",SP_NORTE!D359)</f>
        <v>V88</v>
      </c>
      <c r="F358" s="91" t="str">
        <f>IF(SP_NORTE!H359="","*",SP_NORTE!H359)</f>
        <v>ZMA2</v>
      </c>
      <c r="G358" s="91" t="str">
        <f>IF(SP_NORTE!M359="","*",SP_NORTE!M359)</f>
        <v>ZMA-ZLI</v>
      </c>
      <c r="H358" s="130">
        <f>IF(SP_NORTE!K359="","*",SP_NORTE!K359)</f>
        <v>42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ZMA2</v>
      </c>
      <c r="L358" s="91" t="str">
        <f>IF(SP_NORTE!AM359="","*",SP_NORTE!AM359)</f>
        <v>ZMA-ZLI</v>
      </c>
      <c r="M358" s="91">
        <f>IF(SP_NORTE!AP359="","*",SP_NORTE!AP359)</f>
        <v>42</v>
      </c>
      <c r="N358" s="91" t="str">
        <f>IF(SP_NORTE!AM359="","*",SP_NORTE!AM359)</f>
        <v>ZMA-ZLI</v>
      </c>
      <c r="O358" s="123">
        <f>IF(SP_NORTE!BH359="","*",SP_NORTE!BH359)</f>
        <v>1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ZCZ-ZTI</v>
      </c>
      <c r="E360" s="91" t="str">
        <f>IF(SP_NORTE!D361="","*",SP_NORTE!D361)</f>
        <v>V97</v>
      </c>
      <c r="F360" s="91" t="str">
        <f>IF(SP_NORTE!H361="","*",SP_NORTE!H361)</f>
        <v>ZDZ</v>
      </c>
      <c r="G360" s="91" t="str">
        <f>IF(SP_NORTE!M361="","*",SP_NORTE!M361)</f>
        <v>ZDZ-ZTT</v>
      </c>
      <c r="H360" s="130">
        <f>IF(SP_NORTE!K361="","*",SP_NORTE!K361)</f>
        <v>26</v>
      </c>
      <c r="I360" s="127">
        <f>IF(SP_NORTE!O361="","*",SP_NORTE!O361)</f>
        <v>0.35416666666666669</v>
      </c>
      <c r="J360" s="127">
        <f>IF(SP_NORTE!P361="","*",SP_NORTE!P361)</f>
        <v>4.1666666666666664E-2</v>
      </c>
      <c r="K360" s="91" t="str">
        <f>IF(SP_NORTE!AK361="","*",SP_NORTE!AK361)</f>
        <v>ZDZ</v>
      </c>
      <c r="L360" s="91" t="str">
        <f>IF(SP_NORTE!AM361="","*",SP_NORTE!AM361)</f>
        <v>ZDZ-ZTT</v>
      </c>
      <c r="M360" s="91">
        <f>IF(SP_NORTE!AP361="","*",SP_NORTE!AP361)</f>
        <v>26</v>
      </c>
      <c r="N360" s="91" t="str">
        <f>IF(SP_NORTE!AM361="","*",SP_NORTE!AM361)</f>
        <v>ZDZ-ZTT</v>
      </c>
      <c r="O360" s="123">
        <f>IF(SP_NORTE!BH361="","*",SP_NORTE!BH361)</f>
        <v>1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1916</v>
      </c>
      <c r="C2" s="135" t="s">
        <v>1048</v>
      </c>
      <c r="D2" s="84" t="s">
        <v>1050</v>
      </c>
      <c r="E2" s="84" t="s">
        <v>1917</v>
      </c>
      <c r="F2" s="112" t="s">
        <v>1918</v>
      </c>
      <c r="G2" s="84" t="s">
        <v>1919</v>
      </c>
      <c r="H2" s="84" t="s">
        <v>1920</v>
      </c>
      <c r="I2" s="84" t="s">
        <v>1921</v>
      </c>
      <c r="J2" s="84" t="s">
        <v>1922</v>
      </c>
      <c r="K2" s="86" t="s">
        <v>1923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2025-10-26T11:47:40Z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