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0" documentId="8_{C16AF0B1-DE6F-4D81-B6CC-DB7BBC320B89}" xr6:coauthVersionLast="47" xr6:coauthVersionMax="47" xr10:uidLastSave="{4F1F896E-2260-41DF-87A2-C73AB3E636A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68" i="1" l="1" a="1"/>
  <c r="N668" i="1" s="1"/>
  <c r="M668" i="1" a="1"/>
  <c r="M668" i="1" s="1"/>
  <c r="N662" i="1" a="1"/>
  <c r="N662" i="1" s="1"/>
  <c r="M662" i="1" a="1"/>
  <c r="M662" i="1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K657" i="15"/>
  <c r="L657" i="15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K658" i="15"/>
  <c r="L658" i="15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K659" i="15"/>
  <c r="L659" i="15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K660" i="15"/>
  <c r="L660" i="15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K662" i="15"/>
  <c r="L662" i="15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K663" i="15"/>
  <c r="L663" i="15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K664" i="15"/>
  <c r="L664" i="15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K665" i="15"/>
  <c r="L665" i="15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06" i="1" l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<sst xmlns="http://schemas.openxmlformats.org/spreadsheetml/2006/main" count="13524" uniqueCount="2031">
  <si>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</si>
  <si>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</si>
  <si>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</si>
  <si>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</si>
  <si>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</si>
  <si>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</si>
  <si>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</si>
  <si>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</si>
  <si>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</si>
  <si>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</si>
  <si>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</si>
  <si>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</si>
  <si>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</si>
  <si>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</si>
  <si>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</si>
  <si>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</si>
  <si>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</si>
  <si>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</si>
  <si>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</si>
  <si>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</si>
  <si>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</si>
  <si>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</si>
  <si>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</si>
  <si>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</si>
  <si>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</si>
  <si>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</si>
  <si>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</si>
  <si>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</si>
  <si>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</si>
  <si>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</si>
  <si>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</si>
  <si>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</si>
  <si>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</si>
  <si>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</si>
  <si>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</si>
  <si>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</si>
  <si>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</si>
  <si>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</si>
  <si>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</si>
  <si>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</si>
  <si>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</si>
  <si>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</si>
  <si>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</si>
  <si>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</si>
  <si>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</si>
  <si>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</si>
  <si>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</si>
  <si>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</si>
  <si>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</si>
  <si>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</si>
  <si>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</si>
  <si>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</si>
  <si>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</si>
  <si>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</si>
  <si>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</si>
  <si>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</si>
  <si>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</si>
  <si>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</si>
  <si>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</si>
  <si>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</si>
  <si>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</si>
  <si>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</si>
  <si>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</si>
  <si>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</si>
  <si>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</si>
  <si>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</si>
  <si>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</si>
  <si>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</si>
  <si>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</si>
  <si>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</si>
  <si>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</si>
  <si>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</si>
  <si>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</si>
  <si>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</si>
  <si>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</si>
  <si>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</si>
  <si>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</si>
  <si>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</si>
  <si>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</si>
  <si>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</si>
  <si>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</si>
  <si>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</si>
  <si>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</si>
  <si>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</si>
  <si>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</si>
  <si>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</si>
  <si>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</si>
  <si>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</si>
  <si>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</si>
  <si>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</si>
  <si>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</si>
  <si>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</si>
  <si>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</si>
  <si>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</si>
  <si>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</si>
  <si>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</si>
  <si>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</si>
  <si>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</si>
  <si>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</si>
  <si>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</si>
  <si>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</si>
  <si>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</si>
  <si>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</si>
  <si>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</si>
  <si>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</si>
  <si>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</si>
  <si>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</si>
  <si>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</si>
  <si>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</si>
  <si>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</si>
  <si>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</si>
  <si>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</si>
  <si>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</si>
  <si>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</si>
  <si>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</si>
  <si>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</si>
  <si>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</si>
  <si>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</si>
  <si>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</si>
  <si>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</si>
  <si>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</si>
  <si>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</si>
  <si>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</si>
  <si>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</si>
  <si>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</si>
  <si>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</si>
  <si>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</si>
  <si>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</si>
  <si>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</si>
  <si>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</si>
  <si>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</si>
  <si>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</si>
  <si>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</si>
  <si>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</si>
  <si>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</si>
  <si>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</si>
  <si>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</si>
  <si>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</si>
  <si>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</si>
  <si>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</si>
  <si>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</si>
  <si>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</si>
  <si>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</si>
  <si>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</si>
  <si>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</si>
  <si>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</si>
  <si>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</si>
  <si>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</si>
  <si>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</si>
  <si>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</si>
  <si>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</si>
  <si>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</si>
  <si>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</si>
  <si>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</si>
  <si>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</si>
  <si>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</si>
  <si>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</si>
  <si>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</si>
  <si>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</si>
  <si>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</si>
  <si>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</si>
  <si>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</si>
  <si>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</si>
  <si>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</si>
  <si>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</si>
  <si>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</si>
  <si>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</si>
  <si>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</si>
  <si>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</si>
  <si>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</si>
  <si>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</si>
  <si>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</si>
  <si>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</si>
  <si>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</si>
  <si>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</si>
  <si>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</si>
  <si>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</si>
  <si>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</si>
  <si>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</si>
  <si>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</si>
  <si>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</si>
  <si>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</si>
  <si>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</si>
  <si>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</si>
  <si>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</si>
  <si>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</si>
  <si>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</si>
  <si>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</si>
  <si>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</si>
  <si>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</si>
  <si>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</si>
  <si>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</si>
  <si>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</si>
  <si>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</si>
  <si>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</si>
  <si>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</si>
  <si>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</si>
  <si>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</si>
  <si>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</si>
  <si>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</si>
  <si>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</si>
  <si>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</si>
  <si>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</si>
  <si>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</si>
  <si>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</si>
  <si>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</si>
  <si>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</si>
  <si>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</si>
  <si>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</si>
  <si>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</si>
  <si>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</si>
  <si>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</si>
  <si>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</si>
  <si>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</si>
  <si>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</si>
  <si>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</si>
  <si>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</si>
  <si>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</si>
  <si>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</si>
  <si>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</si>
  <si>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</si>
  <si>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</si>
  <si>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</si>
  <si>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</si>
  <si>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</si>
  <si>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</si>
  <si>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</si>
  <si>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</si>
  <si>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</si>
  <si>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</si>
  <si>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</si>
  <si>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</si>
  <si>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</si>
  <si>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</si>
  <si>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</si>
  <si>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</si>
  <si>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</si>
  <si>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</si>
  <si>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</si>
  <si>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</si>
  <si>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</si>
  <si>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</si>
  <si>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</si>
  <si>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</si>
  <si>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</si>
  <si>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</si>
  <si>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</si>
  <si>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</si>
  <si>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</si>
  <si>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</si>
  <si>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</si>
  <si>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</si>
  <si>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</si>
  <si>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</si>
  <si>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</si>
  <si>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</si>
  <si>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</si>
  <si>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</si>
  <si>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</si>
  <si>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</si>
  <si>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</si>
  <si>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</si>
  <si>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</si>
  <si>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</si>
  <si>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</si>
  <si>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</si>
  <si>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</si>
  <si>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</si>
  <si>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</si>
  <si>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</si>
  <si>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</si>
  <si>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</si>
  <si>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</si>
  <si>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</si>
  <si>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</si>
  <si>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</si>
  <si>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</si>
  <si>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</si>
  <si>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</si>
  <si>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</si>
  <si>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</si>
  <si>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</si>
  <si>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</si>
  <si>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</si>
  <si>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</si>
  <si>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</si>
  <si>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</si>
  <si>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</si>
  <si>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</si>
  <si>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</si>
  <si>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</si>
  <si>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</si>
  <si>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</si>
  <si>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</si>
  <si>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</si>
  <si>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</si>
  <si>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</si>
  <si>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</si>
  <si>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</si>
  <si>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</si>
  <si>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</si>
  <si>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</si>
  <si>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</si>
  <si>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</si>
  <si>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</si>
  <si>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</si>
  <si>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</si>
  <si>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</si>
  <si>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</si>
  <si>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</si>
  <si>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</si>
  <si>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</si>
  <si>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</si>
  <si>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</si>
  <si>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</si>
  <si>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</si>
  <si>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</si>
  <si>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</si>
  <si>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</si>
  <si>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</si>
  <si>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</si>
  <si>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</si>
  <si>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</si>
  <si>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</si>
  <si>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</si>
  <si>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</si>
  <si>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</si>
  <si>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</si>
  <si>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</si>
  <si>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</si>
  <si>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</si>
  <si>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</si>
  <si>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</si>
  <si>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</si>
  <si>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</si>
  <si>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</si>
  <si>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</si>
  <si>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</si>
  <si>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</si>
  <si>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</si>
  <si>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</si>
  <si>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</si>
  <si>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</si>
  <si>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</si>
  <si>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</si>
  <si>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</si>
  <si>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</si>
  <si>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</si>
  <si>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</si>
  <si>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</si>
  <si>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</si>
  <si>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</si>
  <si>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</si>
  <si>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</si>
  <si>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</si>
  <si>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</si>
  <si>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</si>
  <si>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</si>
  <si>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</si>
  <si>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</si>
  <si>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</si>
  <si>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</si>
  <si>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</si>
  <si>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</si>
  <si>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</si>
  <si>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</si>
  <si>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</si>
  <si>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</si>
  <si>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</si>
  <si>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</si>
  <si>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</si>
  <si>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</si>
  <si>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</si>
  <si>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</si>
  <si>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</si>
  <si>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</si>
  <si>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</si>
  <si>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</si>
  <si>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</si>
  <si>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</si>
  <si>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</si>
  <si>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</si>
  <si>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</si>
  <si>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</si>
  <si>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</si>
  <si>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</si>
  <si>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</si>
  <si>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</si>
  <si>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</si>
  <si>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</si>
  <si>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</si>
  <si>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</si>
  <si>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</si>
  <si>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</si>
  <si>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</si>
  <si>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</si>
  <si>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</si>
  <si>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</si>
  <si>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</si>
  <si>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</si>
  <si>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</si>
  <si>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</si>
  <si>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</si>
  <si>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</si>
  <si>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</si>
  <si>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</si>
  <si>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</si>
  <si>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</si>
  <si>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</si>
  <si>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</si>
  <si>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</si>
  <si>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</si>
  <si>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</si>
  <si>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</si>
  <si>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</si>
  <si>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</si>
  <si>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</si>
  <si>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</si>
  <si>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</si>
  <si>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</si>
  <si>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</si>
  <si>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</si>
  <si>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</si>
  <si>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</si>
  <si>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</si>
  <si>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</si>
  <si>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</si>
  <si>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</si>
  <si>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</si>
  <si>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</si>
  <si>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</si>
  <si>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</si>
  <si>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</si>
  <si>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</si>
  <si>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</si>
  <si>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</si>
  <si>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</si>
  <si>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</si>
  <si>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</si>
  <si>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</si>
  <si>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</si>
  <si>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</si>
  <si>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</si>
  <si>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</si>
  <si>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</si>
  <si>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</si>
  <si>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</si>
  <si>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</si>
  <si>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</si>
  <si>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</si>
  <si>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</si>
  <si>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</si>
  <si>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</si>
  <si>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</si>
  <si>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</si>
  <si>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</si>
  <si>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</si>
  <si>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</si>
  <si>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</si>
  <si>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</si>
  <si>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</si>
  <si>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</si>
  <si>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</si>
  <si>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</si>
  <si>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</si>
  <si>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</si>
  <si>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</si>
  <si>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</si>
  <si>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</si>
  <si>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</si>
  <si>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</si>
  <si>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</si>
  <si>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</si>
  <si>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</si>
  <si>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</si>
  <si>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</si>
  <si>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</si>
  <si>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</si>
  <si>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</si>
  <si>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</si>
  <si>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</si>
  <si>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</si>
  <si>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</si>
  <si>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</si>
  <si>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</si>
  <si>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</si>
  <si>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</si>
  <si>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</si>
  <si>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</si>
  <si>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</si>
  <si>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</si>
  <si>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</si>
  <si>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</si>
  <si>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</si>
  <si>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</si>
  <si>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</si>
  <si>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</si>
  <si>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</si>
  <si>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</si>
  <si>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</si>
  <si>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</si>
  <si>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</si>
  <si>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</si>
  <si>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</si>
  <si>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</si>
  <si>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</si>
  <si>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</si>
  <si>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</si>
  <si>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</si>
  <si>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</si>
  <si>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</si>
  <si>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</si>
  <si>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</si>
  <si>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</si>
  <si>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</si>
  <si>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</si>
  <si>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</si>
  <si>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</si>
  <si>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</si>
  <si>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</si>
  <si>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</si>
  <si>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</si>
  <si>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</si>
  <si>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</si>
  <si>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</si>
  <si>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</si>
  <si>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</si>
  <si>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</si>
  <si>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</si>
  <si>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</si>
  <si>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</si>
  <si>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</si>
  <si>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</si>
  <si>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</si>
  <si>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</si>
  <si>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</si>
  <si>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</si>
  <si>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</si>
  <si>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</si>
  <si>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</si>
  <si>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</si>
  <si>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</si>
  <si>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</si>
  <si>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</si>
  <si>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</si>
  <si>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</si>
  <si>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</si>
  <si>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</si>
  <si>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</si>
  <si>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</si>
  <si>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</si>
  <si>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</si>
  <si>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</si>
  <si>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</si>
  <si>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</si>
  <si>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</si>
  <si>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</si>
  <si>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</si>
  <si>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</si>
  <si>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</si>
  <si>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</si>
  <si>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</si>
  <si>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</si>
  <si>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</si>
  <si>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</si>
  <si>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</si>
  <si>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</si>
  <si>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</si>
  <si>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</si>
  <si>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</si>
  <si>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</si>
  <si>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</si>
  <si>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</si>
  <si>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</si>
  <si>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</si>
  <si>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</si>
  <si>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</si>
  <si>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</si>
  <si>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</si>
  <si>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</si>
  <si>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</si>
  <si>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</si>
  <si>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</si>
  <si>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</si>
  <si>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</si>
  <si>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</si>
  <si>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</si>
  <si>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</si>
  <si>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</si>
  <si>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</si>
  <si>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</si>
  <si>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</si>
  <si>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</si>
  <si>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</si>
  <si>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</si>
  <si>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</si>
  <si>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</si>
  <si>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</si>
  <si>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</si>
  <si>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</si>
  <si>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</si>
  <si>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</si>
  <si>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</si>
  <si>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</si>
  <si>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</si>
  <si>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</si>
  <si>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</si>
  <si>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</si>
  <si>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</si>
  <si>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</si>
  <si>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</si>
  <si>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</si>
  <si>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</si>
  <si>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</si>
  <si>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</si>
  <si>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</si>
  <si>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</si>
  <si>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</si>
  <si>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</si>
  <si>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</si>
  <si>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</si>
  <si>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</si>
  <si>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</si>
  <si>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</si>
  <si>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</si>
  <si>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</si>
  <si>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</si>
  <si>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</si>
  <si>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</si>
  <si>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</si>
  <si>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</si>
  <si>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</si>
  <si>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</si>
  <si>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</si>
  <si>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</si>
  <si>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</si>
  <si>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</si>
  <si>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</si>
  <si>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</si>
  <si>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</si>
  <si>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</si>
  <si>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</si>
  <si>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</si>
  <si>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</si>
  <si>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</si>
  <si>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</si>
  <si>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</si>
  <si>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</si>
  <si>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</si>
  <si>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</si>
  <si>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</si>
  <si>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</si>
  <si>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</si>
  <si>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</si>
  <si>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</si>
  <si>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</si>
  <si>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</si>
  <si>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</si>
  <si>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</si>
  <si>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</si>
  <si>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</si>
  <si>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</si>
  <si>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</si>
  <si>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</si>
  <si>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</si>
  <si>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</si>
  <si>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</si>
  <si>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</si>
  <si>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</si>
  <si>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</si>
  <si>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</si>
  <si>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</si>
  <si>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</si>
  <si>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</si>
  <si>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</si>
  <si>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</si>
  <si>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</si>
  <si>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</si>
  <si>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</si>
  <si>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</si>
  <si>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</si>
  <si>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</si>
  <si>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</si>
  <si>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</si>
  <si>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</si>
  <si>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</si>
  <si>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</si>
  <si>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</si>
  <si>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</si>
  <si>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</si>
  <si>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</si>
  <si>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</si>
  <si>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</si>
  <si>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</si>
  <si>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</si>
  <si>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</si>
  <si>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</si>
  <si>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</si>
  <si>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</si>
  <si>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</si>
  <si>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</si>
  <si>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</si>
  <si>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</si>
  <si>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</si>
  <si>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</si>
  <si>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</si>
  <si>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</si>
  <si>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</si>
  <si>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</si>
  <si>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</si>
  <si>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</si>
  <si>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</si>
  <si>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</si>
  <si>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</si>
  <si>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</si>
  <si>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</si>
  <si>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</si>
  <si>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</si>
  <si>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</si>
  <si>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</si>
  <si>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</si>
  <si>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</si>
  <si>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</si>
  <si>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</si>
  <si>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</si>
  <si>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</si>
  <si>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</si>
  <si>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</si>
  <si>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</si>
  <si>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</si>
  <si>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</si>
  <si>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</si>
  <si>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</si>
  <si>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</si>
  <si>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</si>
  <si>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</si>
  <si>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</si>
  <si>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</si>
  <si>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</si>
  <si>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</si>
  <si>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</si>
  <si>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</si>
  <si>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</si>
  <si>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</si>
  <si>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</si>
  <si>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</si>
  <si>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</si>
  <si>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</si>
  <si>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</si>
  <si>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</si>
  <si>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</si>
  <si>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</si>
  <si>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</si>
  <si>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</si>
  <si>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</si>
  <si>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</si>
  <si>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</si>
  <si>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</si>
  <si>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</si>
  <si>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</si>
  <si>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</si>
  <si>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</si>
  <si>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</si>
  <si>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</si>
  <si>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</si>
  <si>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</si>
  <si>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</si>
  <si>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</si>
  <si>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</si>
  <si>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</si>
  <si>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</si>
  <si>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</si>
  <si>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</si>
  <si>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</si>
  <si>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</si>
  <si>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</si>
  <si>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</si>
  <si>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</si>
  <si>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</si>
  <si>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</si>
  <si>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</si>
  <si>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</si>
  <si>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</si>
  <si>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</si>
  <si>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</si>
  <si>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</si>
  <si>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</si>
  <si>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</si>
  <si>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</si>
  <si>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</si>
  <si>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</si>
  <si>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</si>
  <si>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</si>
  <si>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</si>
  <si>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</si>
  <si>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</si>
  <si>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</si>
  <si>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</si>
  <si>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</si>
  <si>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</si>
  <si>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</si>
  <si>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</si>
  <si>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</si>
  <si>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</si>
  <si>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</si>
  <si>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</si>
  <si>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</si>
  <si>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</si>
  <si>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</si>
  <si>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</si>
  <si>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</si>
  <si>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</si>
  <si>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</si>
  <si>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</si>
  <si>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</si>
  <si>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</si>
  <si>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</si>
  <si>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</si>
  <si>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</si>
  <si>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</si>
  <si>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</si>
  <si>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</si>
  <si>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</si>
  <si>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</si>
  <si>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</si>
  <si>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</si>
  <si>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</si>
  <si>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</si>
  <si>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</si>
  <si>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</si>
  <si>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</si>
  <si>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</si>
  <si>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</si>
  <si>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</si>
  <si>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</si>
  <si>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</si>
  <si>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</si>
  <si>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</si>
  <si>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</si>
  <si>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</si>
  <si>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</si>
  <si>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</si>
  <si>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</si>
  <si>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</si>
  <si>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</si>
  <si>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</si>
  <si>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</si>
  <si>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</si>
  <si>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</si>
  <si>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</si>
  <si>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</si>
  <si>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</si>
  <si>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</si>
  <si>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</si>
  <si>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</si>
  <si>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</si>
  <si>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</si>
  <si>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</si>
  <si>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</si>
  <si>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</si>
  <si>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</si>
  <si>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</si>
  <si>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</si>
  <si>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</si>
  <si>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</si>
  <si>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</si>
  <si>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</si>
  <si>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</si>
  <si>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</si>
  <si>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</si>
  <si>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</si>
  <si>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</si>
  <si>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</si>
  <si>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</si>
  <si>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</si>
  <si>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</si>
  <si>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</si>
  <si>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</si>
  <si>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</si>
  <si>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</si>
  <si>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</si>
  <si>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</si>
  <si>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</si>
  <si>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</si>
  <si>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</si>
  <si>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</si>
  <si>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</si>
  <si>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</si>
  <si>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</si>
  <si>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</si>
  <si>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</si>
  <si>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</si>
  <si>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</si>
  <si>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</si>
  <si>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</si>
  <si>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</si>
  <si>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</si>
  <si>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</si>
  <si>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</si>
  <si>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</si>
  <si>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</si>
  <si>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</si>
  <si>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</si>
  <si>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</si>
  <si>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</si>
  <si>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</si>
  <si>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</si>
  <si>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</si>
  <si>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</si>
  <si>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</si>
  <si>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</si>
  <si>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</si>
  <si>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</si>
  <si>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</si>
  <si>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</si>
  <si>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</si>
  <si>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</si>
  <si>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</si>
  <si>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</si>
  <si>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</si>
  <si>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</si>
  <si>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</si>
  <si>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</si>
  <si>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</si>
  <si>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</si>
  <si>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</si>
  <si>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</si>
  <si>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</si>
  <si>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</si>
  <si>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</si>
  <si>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</si>
  <si>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</si>
  <si>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</si>
  <si>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</si>
  <si>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</si>
  <si>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</si>
  <si>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</si>
  <si>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</si>
  <si>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</si>
  <si>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</si>
  <si>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</si>
  <si>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</si>
  <si>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</si>
  <si>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</si>
  <si>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</si>
  <si>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</si>
  <si>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</si>
  <si>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</si>
  <si>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</si>
  <si>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</si>
  <si>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</si>
  <si>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</si>
  <si>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</si>
  <si>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</si>
  <si>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</si>
  <si>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</si>
  <si>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</si>
  <si>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</si>
  <si>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</si>
  <si>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</si>
  <si>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</si>
  <si>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</si>
  <si>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</si>
  <si>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</si>
  <si>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</si>
  <si>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</si>
  <si>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</si>
  <si>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</si>
  <si>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</si>
  <si>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</si>
  <si>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</si>
  <si>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</si>
  <si>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</si>
  <si>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</si>
  <si>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</si>
  <si>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</si>
  <si>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</si>
  <si>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</si>
  <si>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</si>
  <si>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</si>
  <si>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</si>
  <si>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</si>
  <si>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</si>
  <si>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</si>
  <si>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</si>
  <si>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</si>
  <si>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</si>
  <si>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</si>
  <si>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</si>
  <si>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</si>
  <si>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</si>
  <si>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</si>
  <si>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</si>
  <si>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</si>
  <si>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</si>
  <si>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</si>
  <si>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</si>
  <si>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</si>
  <si>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</si>
  <si>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</si>
  <si>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</si>
  <si>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</si>
  <si>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</si>
  <si>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</si>
  <si>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</si>
  <si>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</si>
  <si>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</si>
  <si>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</si>
  <si>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</si>
  <si>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</si>
  <si>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</si>
  <si>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</si>
  <si>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</si>
  <si>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</si>
  <si>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</si>
  <si>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</si>
  <si>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</si>
  <si>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</si>
  <si>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</si>
  <si>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</si>
  <si>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</si>
  <si>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</si>
  <si>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</si>
  <si>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</si>
  <si>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</si>
  <si>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</si>
  <si>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</si>
  <si>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</si>
  <si>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</si>
  <si>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</si>
  <si>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</si>
  <si>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</si>
  <si>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</si>
  <si>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</si>
  <si>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</si>
  <si>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</si>
  <si>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</si>
  <si>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</si>
  <si>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</si>
  <si>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</si>
  <si>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</si>
  <si>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</si>
  <si>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</si>
  <si>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</si>
  <si>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</si>
  <si>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</si>
  <si>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</si>
  <si>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</si>
  <si>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</si>
  <si>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</si>
  <si>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</si>
  <si>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</si>
  <si>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</si>
  <si>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</si>
  <si>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</si>
  <si>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</si>
  <si>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</si>
  <si>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</si>
  <si>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</si>
  <si>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</si>
  <si>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</si>
  <si>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</si>
  <si>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</si>
  <si>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</si>
  <si>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</si>
  <si>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</si>
  <si>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</si>
  <si>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</si>
  <si>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</si>
  <si>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</si>
  <si>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</si>
  <si>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</si>
  <si>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</si>
  <si>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</si>
  <si>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</si>
  <si>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</si>
  <si>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</si>
  <si>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</si>
  <si>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</si>
  <si>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</si>
  <si>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</si>
  <si>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</si>
  <si>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</si>
  <si>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</si>
  <si>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</si>
  <si>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</si>
  <si>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</si>
  <si>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</si>
  <si>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</si>
  <si>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</si>
  <si>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</si>
  <si>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</si>
  <si>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</si>
  <si>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</si>
  <si>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</si>
  <si>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</si>
  <si>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</si>
  <si>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</si>
  <si>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</si>
  <si>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</si>
  <si>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</si>
  <si>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</si>
  <si>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</si>
  <si>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</si>
  <si>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</si>
  <si>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</si>
  <si>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</si>
  <si>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</si>
  <si>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</si>
  <si>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</si>
  <si>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</si>
  <si>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</si>
  <si>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</si>
  <si>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</si>
  <si>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</si>
  <si>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</si>
  <si>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</si>
  <si>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</si>
  <si>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</si>
  <si>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</si>
  <si>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</si>
  <si>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</si>
  <si>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</si>
  <si>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</si>
  <si>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</si>
  <si>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</si>
  <si>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</si>
  <si>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</si>
  <si>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</si>
  <si>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</si>
  <si>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</si>
  <si>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</si>
  <si>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</si>
  <si>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</si>
  <si>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</si>
  <si>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</si>
  <si>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</si>
  <si>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</si>
  <si>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</si>
  <si>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</si>
  <si>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</si>
  <si>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</si>
  <si>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</si>
  <si>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</si>
  <si>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</si>
  <si>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</si>
  <si>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</si>
  <si>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</si>
  <si>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</si>
  <si>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</si>
  <si>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</si>
  <si>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</si>
  <si>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</si>
  <si>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</si>
  <si>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</si>
  <si>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</si>
  <si>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</si>
  <si>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</si>
  <si>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</si>
  <si>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</si>
  <si>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</si>
  <si>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</si>
  <si>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</si>
  <si>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</si>
  <si>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</si>
  <si>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</si>
  <si>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</si>
  <si>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</si>
  <si>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</si>
  <si>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</si>
  <si>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</si>
  <si>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</si>
  <si>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</si>
  <si>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</si>
  <si>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</si>
  <si>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</si>
  <si>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</si>
  <si>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</si>
  <si>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</si>
  <si>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</si>
  <si>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</si>
  <si>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</si>
  <si>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</si>
  <si>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</si>
  <si>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</si>
  <si>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</si>
  <si>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</si>
  <si>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</si>
  <si>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</si>
  <si>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</si>
  <si>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</si>
  <si>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</si>
  <si>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</si>
  <si>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</si>
  <si>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</si>
  <si>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</si>
  <si>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</si>
  <si>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</si>
  <si>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</si>
  <si>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</si>
  <si>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</si>
  <si>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</si>
  <si>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</si>
  <si>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</si>
  <si>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</si>
  <si>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</si>
  <si>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</si>
  <si>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</si>
  <si>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</si>
  <si>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</si>
  <si>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</si>
  <si>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</si>
  <si>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</si>
  <si>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</si>
  <si>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</si>
  <si>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</si>
  <si>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</si>
  <si>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</si>
  <si>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</si>
  <si>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</si>
  <si>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</si>
  <si>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</si>
  <si>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</si>
  <si>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</si>
  <si>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</si>
  <si>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</si>
  <si>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</si>
  <si>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</si>
  <si>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</si>
  <si>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</si>
  <si>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</si>
  <si>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</si>
  <si>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</si>
  <si>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</si>
  <si>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</si>
  <si>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</si>
  <si>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</si>
  <si>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</si>
  <si>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</si>
  <si>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</si>
  <si>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</si>
  <si>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</si>
  <si>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</si>
  <si>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</si>
  <si>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</si>
  <si>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</si>
  <si>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</si>
  <si>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</si>
  <si>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</si>
  <si>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</si>
  <si>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</si>
  <si>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</si>
  <si>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</si>
  <si>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</si>
  <si>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</si>
  <si>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</si>
  <si>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</si>
  <si>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</si>
  <si>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</si>
  <si>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</si>
  <si>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</si>
  <si>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</si>
  <si>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</si>
  <si>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</si>
  <si>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</si>
  <si>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</si>
  <si>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</si>
  <si>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</si>
  <si>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</si>
  <si>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</si>
  <si>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</si>
  <si>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</si>
  <si>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</si>
  <si>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</si>
  <si>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</si>
  <si>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</si>
  <si>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</si>
  <si>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</si>
  <si>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</si>
  <si>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</si>
  <si>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</si>
  <si>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</si>
  <si>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</si>
  <si>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</si>
  <si>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</si>
  <si>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</si>
  <si>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</si>
  <si>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</si>
  <si>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</si>
  <si>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</si>
  <si>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</si>
  <si>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</si>
  <si>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</si>
  <si>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</si>
  <si>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</si>
  <si>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</si>
  <si>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</si>
  <si>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</si>
  <si>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</si>
  <si>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</si>
  <si>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</si>
  <si>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</si>
  <si>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</si>
  <si>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</si>
  <si>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</si>
  <si>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</si>
  <si>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</si>
  <si>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</si>
  <si>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</si>
  <si>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</si>
  <si>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</si>
  <si>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</si>
  <si>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</si>
  <si>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</si>
  <si>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</si>
  <si>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</si>
  <si>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</si>
  <si>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</si>
  <si>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</si>
  <si>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</si>
  <si>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</si>
  <si>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</si>
  <si>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</si>
  <si>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</si>
  <si>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</si>
  <si>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</si>
  <si>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</si>
  <si>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</si>
  <si>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</si>
  <si>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</si>
  <si>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</si>
  <si>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</si>
  <si>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</si>
  <si>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</si>
  <si>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</si>
  <si>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</si>
  <si>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</si>
  <si>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</si>
  <si>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</si>
  <si>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</si>
  <si>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</si>
  <si>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</si>
  <si>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</si>
  <si>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</si>
  <si>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</si>
  <si>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</si>
  <si>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</si>
  <si>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</si>
  <si>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</si>
  <si>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</si>
  <si>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</si>
  <si>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</si>
  <si>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</si>
  <si>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</si>
  <si>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</si>
  <si>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</si>
  <si>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</si>
  <si>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</si>
  <si>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</si>
  <si>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</si>
  <si>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</si>
  <si>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</si>
  <si>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</si>
  <si>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</si>
  <si>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</si>
  <si>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</si>
  <si>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</si>
  <si>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</si>
  <si>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</si>
  <si>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</si>
  <si>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</si>
  <si>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</si>
  <si>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</si>
  <si>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</si>
  <si>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</si>
  <si>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</si>
  <si>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</si>
  <si>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</si>
  <si>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</si>
  <si>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</si>
  <si>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</si>
  <si>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</si>
  <si>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</si>
  <si>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</si>
  <si>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</si>
  <si>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</si>
  <si>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</si>
  <si>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</si>
  <si>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</si>
  <si>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</si>
  <si>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</si>
  <si>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</si>
  <si>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</si>
  <si>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</si>
  <si>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</si>
  <si>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</si>
  <si>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</si>
  <si>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</si>
  <si>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</si>
  <si>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</si>
  <si>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</si>
  <si>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</si>
  <si>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</si>
  <si>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</si>
  <si>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</si>
  <si>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</si>
  <si>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</si>
  <si>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</si>
  <si>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</si>
  <si>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</si>
  <si>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</si>
  <si>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</si>
  <si>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</si>
  <si>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</si>
  <si>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</si>
  <si>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</si>
  <si>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</si>
  <si>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</si>
  <si>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</si>
  <si>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</si>
  <si>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</si>
  <si>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</si>
  <si>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</si>
  <si>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</si>
  <si>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</si>
  <si>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</si>
  <si>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</si>
  <si>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</si>
  <si>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</si>
  <si>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</si>
  <si>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</si>
  <si>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</si>
  <si>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</si>
  <si>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</si>
  <si>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</si>
  <si>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</si>
  <si>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</si>
  <si>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</si>
  <si>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</si>
  <si>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</si>
  <si>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</si>
  <si>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</si>
  <si>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</si>
  <si>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</si>
  <si>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</si>
  <si>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</si>
  <si>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</si>
  <si>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</si>
  <si>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</si>
  <si>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</si>
  <si>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</si>
  <si>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</si>
  <si>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</si>
  <si>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</si>
  <si>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</si>
  <si>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</si>
  <si>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</si>
  <si>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</si>
  <si>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</si>
  <si>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</si>
  <si>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</si>
  <si>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</si>
  <si>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</si>
  <si>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</si>
  <si>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</si>
  <si>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</si>
  <si>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</si>
  <si>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</si>
  <si>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</si>
  <si>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</si>
  <si>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</si>
  <si>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</si>
  <si>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</si>
  <si>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</si>
  <si>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</si>
  <si>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</si>
  <si>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</si>
  <si>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</si>
  <si>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</si>
  <si>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</si>
  <si>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</si>
  <si>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</si>
  <si>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</si>
  <si>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</si>
  <si>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</si>
  <si>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</si>
  <si>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</si>
  <si>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</si>
  <si>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</si>
  <si>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</si>
  <si>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</si>
  <si>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</si>
  <si>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</si>
  <si>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</si>
  <si>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</si>
  <si>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</si>
  <si>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</si>
  <si>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</si>
  <si>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</si>
  <si>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</si>
  <si>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</si>
  <si>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</si>
  <si>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</si>
  <si>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</si>
  <si>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</si>
  <si>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</si>
  <si>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</si>
  <si>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</si>
  <si>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</si>
  <si>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</si>
  <si>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</si>
  <si>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</si>
  <si>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</si>
  <si>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</si>
  <si>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</si>
  <si>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</si>
  <si>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</si>
  <si>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</si>
  <si>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</si>
  <si>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</si>
  <si>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</si>
  <si>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</si>
  <si>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</si>
  <si>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</si>
  <si>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</si>
  <si>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</si>
  <si>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</si>
  <si>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</si>
  <si>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</si>
  <si>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</si>
  <si>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</si>
  <si>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</si>
  <si>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</si>
  <si>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</si>
  <si>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</si>
  <si>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</si>
  <si>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</si>
  <si>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</si>
  <si>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</si>
  <si>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</si>
  <si>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</si>
  <si>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</si>
  <si>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</si>
  <si>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</si>
  <si>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</si>
  <si>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</si>
  <si>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</si>
  <si>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</si>
  <si>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</si>
  <si>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</si>
  <si>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</si>
  <si>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</si>
  <si>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</si>
  <si>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</si>
  <si>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</si>
  <si>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</si>
  <si>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</si>
  <si>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</si>
  <si>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</si>
  <si>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</si>
  <si>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</si>
  <si>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</si>
  <si>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</si>
  <si>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</si>
  <si>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</si>
  <si>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</si>
  <si>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</si>
  <si>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</si>
  <si>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</si>
  <si>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</si>
  <si>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</si>
  <si>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</si>
  <si>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</si>
  <si>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</si>
  <si>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</si>
  <si>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</si>
  <si>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</si>
  <si>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</si>
  <si>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</si>
  <si>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</si>
  <si>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</si>
  <si>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</si>
  <si>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</si>
  <si>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</si>
  <si>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</si>
  <si>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</si>
  <si>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</si>
  <si>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</si>
  <si>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</si>
  <si>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</si>
  <si>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</si>
  <si>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</si>
  <si>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</si>
  <si>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</si>
  <si>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</si>
  <si>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</si>
  <si>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</si>
  <si>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</si>
  <si>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</si>
  <si>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</si>
  <si>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</si>
  <si>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</si>
  <si>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</si>
  <si>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</si>
  <si>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</si>
  <si>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</si>
  <si>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</si>
  <si>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</si>
  <si>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</si>
  <si>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</si>
  <si>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</si>
  <si>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</si>
  <si>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</si>
  <si>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</si>
  <si>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</si>
  <si>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</si>
  <si>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</si>
  <si>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</si>
  <si>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</si>
  <si>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</si>
  <si>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</si>
  <si>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</si>
  <si>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</si>
  <si>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</si>
  <si>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</si>
  <si>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</si>
  <si>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</si>
  <si>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</si>
  <si>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</si>
  <si>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</si>
  <si>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</si>
  <si>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</si>
  <si>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</si>
  <si>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</si>
  <si>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</si>
  <si>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</si>
  <si>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</si>
  <si>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</si>
  <si>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</si>
  <si>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</si>
  <si>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</si>
  <si>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</si>
  <si>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</si>
  <si>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</si>
  <si>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</si>
  <si>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</si>
  <si>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</si>
  <si>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</si>
  <si>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</si>
  <si>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</si>
  <si>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</si>
  <si>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</si>
  <si>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</si>
  <si>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</si>
  <si>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</si>
  <si>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</si>
  <si>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</si>
  <si>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</si>
  <si>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</si>
  <si>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</si>
  <si>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</si>
  <si>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</si>
  <si>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</si>
  <si>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</si>
  <si>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</si>
  <si>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</si>
  <si>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</si>
  <si>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</si>
  <si>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</si>
  <si>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</si>
  <si>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</si>
  <si>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</si>
  <si>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</si>
  <si>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</si>
  <si>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</si>
  <si>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</si>
  <si>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</si>
  <si>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</si>
  <si>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</si>
  <si>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</si>
  <si>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</si>
  <si>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</si>
  <si>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</si>
  <si>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</si>
  <si>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</si>
  <si>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</si>
  <si>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</si>
  <si>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</si>
  <si>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</si>
  <si>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</si>
  <si>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</si>
  <si>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</si>
  <si>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</si>
  <si>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</si>
  <si>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</si>
  <si>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</si>
  <si>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</si>
  <si>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</si>
  <si>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</si>
  <si>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</si>
  <si>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</si>
  <si>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</si>
  <si>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</si>
  <si>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</si>
  <si>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</si>
  <si>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</si>
  <si>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</si>
  <si>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</si>
  <si>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</si>
  <si>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</si>
  <si>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</si>
  <si>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</si>
  <si>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</si>
  <si>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</si>
  <si>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</si>
  <si>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</si>
  <si>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</si>
  <si>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</si>
  <si>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</si>
  <si>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</si>
  <si>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</si>
  <si>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</si>
  <si>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</si>
  <si>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</si>
  <si>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</si>
  <si>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</si>
  <si>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</si>
  <si>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</si>
  <si>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</si>
  <si>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</si>
  <si>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</si>
  <si>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</si>
  <si>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</si>
  <si>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</si>
  <si>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</si>
  <si>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</si>
  <si>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</si>
  <si>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</si>
  <si>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</si>
  <si>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</si>
  <si>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</si>
  <si>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</si>
  <si>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</si>
  <si>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</si>
  <si>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</si>
  <si>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</si>
  <si>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</si>
  <si>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</si>
  <si>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</si>
  <si>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</si>
  <si>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</si>
  <si>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</si>
  <si>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</si>
  <si>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</si>
  <si>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</si>
  <si>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</si>
  <si>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</si>
  <si>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</si>
  <si>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</si>
  <si>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</si>
  <si>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</si>
  <si>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</si>
  <si>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</si>
  <si>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</si>
  <si>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</si>
  <si>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</si>
  <si>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</si>
  <si>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</si>
  <si>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</si>
  <si>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</si>
  <si>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</si>
  <si>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</si>
  <si>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</si>
  <si>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</si>
  <si>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</si>
  <si>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</si>
  <si>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</si>
  <si>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</si>
  <si>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</si>
  <si>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</si>
  <si>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</si>
  <si>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</si>
  <si>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</si>
  <si>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</si>
  <si>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</si>
  <si>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</si>
  <si>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</si>
  <si>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</si>
  <si>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</si>
  <si>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</si>
  <si>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</si>
  <si>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</si>
  <si>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</si>
  <si>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</si>
  <si>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</si>
  <si>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</si>
  <si>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</si>
  <si>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</si>
  <si>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</si>
  <si>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</si>
  <si>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</si>
  <si>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</si>
  <si>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</si>
  <si>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</si>
  <si>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</si>
  <si>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</si>
  <si>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</si>
  <si>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</si>
  <si>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</si>
  <si>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</si>
  <si>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</si>
  <si>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</si>
  <si>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</si>
  <si>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</si>
  <si>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</si>
  <si>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</si>
  <si>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</si>
  <si>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</si>
  <si>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</si>
  <si>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</si>
  <si>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</si>
  <si>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</si>
  <si>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</si>
  <si>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</si>
  <si>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</si>
  <si>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</si>
  <si>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</si>
  <si>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</si>
  <si>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</si>
  <si>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</si>
  <si>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</si>
  <si>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</si>
  <si>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</si>
  <si>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</si>
  <si>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</si>
  <si>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</si>
  <si>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</si>
  <si>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</si>
  <si>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</si>
  <si>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</si>
  <si>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</si>
  <si>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</si>
  <si>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</si>
  <si>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</si>
  <si>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</si>
  <si>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</si>
  <si>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</si>
  <si>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</si>
  <si>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</si>
  <si>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</si>
  <si>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</si>
  <si>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</si>
  <si>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</si>
  <si>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</si>
  <si>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</si>
  <si>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</si>
  <si>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</si>
  <si>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</si>
  <si>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</si>
  <si>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</si>
  <si>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</si>
  <si>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</si>
  <si>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</si>
  <si>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</si>
  <si>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</si>
  <si>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</si>
  <si>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</si>
  <si>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</si>
  <si>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</si>
  <si>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</si>
  <si>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</si>
  <si>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</si>
  <si>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</si>
  <si>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</si>
  <si>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</si>
  <si>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</si>
  <si>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</si>
  <si>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</si>
  <si>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</si>
  <si>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</si>
  <si>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</si>
  <si>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</si>
  <si>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</si>
  <si>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</si>
  <si>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</si>
  <si>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</si>
  <si>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</si>
  <si>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</si>
  <si>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</si>
  <si>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</si>
  <si>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</si>
  <si>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</si>
  <si>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</si>
  <si>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</si>
  <si>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</si>
  <si>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</si>
  <si>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</si>
  <si>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</si>
  <si>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</si>
  <si>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</si>
  <si>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</si>
  <si>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</si>
  <si>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</si>
  <si>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</si>
  <si>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</si>
  <si>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</si>
  <si>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</si>
  <si>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</si>
  <si>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</si>
  <si>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</si>
  <si>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</si>
  <si>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</si>
  <si>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</si>
  <si>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</si>
  <si>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</si>
  <si>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</si>
  <si>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</si>
  <si>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</si>
  <si>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</si>
  <si>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</si>
  <si>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</si>
  <si>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</si>
  <si>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</si>
  <si>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</si>
  <si>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</si>
  <si>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</si>
  <si>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</si>
  <si>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</si>
  <si>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</si>
  <si>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</si>
  <si>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</si>
  <si>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</si>
  <si>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</si>
  <si>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</si>
  <si>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</si>
  <si>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</si>
  <si>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 xml:space="preserve">Aguarda MC1 atraso taxi </t>
  </si>
  <si>
    <t xml:space="preserve">Equipe na maquina 08:03, sem oportunidade </t>
  </si>
  <si>
    <t xml:space="preserve">Equipe pronta 09:30, aguarda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</si>
  <si>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</si>
  <si>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</si>
  <si>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</si>
  <si>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</si>
  <si>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aguarda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</si>
  <si>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</si>
  <si>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</si>
  <si>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</si>
  <si>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</si>
  <si>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</si>
  <si>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</si>
  <si>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</si>
  <si>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</si>
  <si>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</si>
  <si>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</si>
  <si>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</si>
  <si>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</si>
  <si>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</si>
  <si>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</si>
  <si>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</si>
  <si>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</si>
  <si>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>2 Navas + Lucas + Francisco</t>
  </si>
  <si>
    <t>1 FIXO LIBERAÇÃO SINDICAL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</si>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</sst>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W650" activePane="topRight" state="frozen"/>
      <selection pane="topRight" activeCell="B669" sqref="B6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7" t="s">
        <v>953</v>
      </c>
      <c r="C1" s="218"/>
      <c r="D1" s="218"/>
      <c r="E1" s="3"/>
      <c r="F1" s="217" t="s">
        <v>954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227" t="s">
        <v>955</v>
      </c>
      <c r="AJ1" s="228"/>
      <c r="AK1" s="228"/>
      <c r="AL1" s="228"/>
      <c r="AM1" s="229"/>
      <c r="AN1" s="230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31"/>
      <c r="BG1" s="5"/>
      <c r="BH1" s="232" t="s">
        <v>956</v>
      </c>
      <c r="BI1" s="233"/>
      <c r="BJ1" s="233"/>
      <c r="BK1" s="234"/>
      <c r="BL1" s="5"/>
      <c r="BM1" s="224" t="s">
        <v>957</v>
      </c>
      <c r="BN1" s="225"/>
      <c r="BO1" s="225"/>
      <c r="BP1" s="225"/>
      <c r="BQ1" s="225"/>
      <c r="BR1" s="225"/>
      <c r="BS1" s="22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7" t="s">
        <v>958</v>
      </c>
      <c r="AJ2" s="228"/>
      <c r="AK2" s="228"/>
      <c r="AL2" s="228"/>
      <c r="AM2" s="229"/>
      <c r="AN2" s="230"/>
      <c r="AO2" s="228"/>
      <c r="AP2" s="228"/>
      <c r="AQ2" s="231"/>
      <c r="AR2" s="6"/>
      <c r="AS2" s="227" t="s">
        <v>961</v>
      </c>
      <c r="AT2" s="228"/>
      <c r="AU2" s="228"/>
      <c r="AV2" s="228"/>
      <c r="AW2" s="228"/>
      <c r="AX2" s="228"/>
      <c r="AY2" s="231"/>
      <c r="AZ2" s="6"/>
      <c r="BA2" s="221" t="s">
        <v>962</v>
      </c>
      <c r="BB2" s="223"/>
      <c r="BC2" s="227" t="s">
        <v>959</v>
      </c>
      <c r="BD2" s="228"/>
      <c r="BE2" s="228"/>
      <c r="BF2" s="231"/>
      <c r="BG2" s="5"/>
      <c r="BH2" s="235"/>
      <c r="BI2" s="236"/>
      <c r="BJ2" s="236"/>
      <c r="BK2" s="237"/>
      <c r="BL2" s="5"/>
      <c r="BM2" s="238"/>
      <c r="BN2" s="239"/>
      <c r="BO2" s="239"/>
      <c r="BP2" s="239"/>
      <c r="BQ2" s="239"/>
      <c r="BR2" s="239"/>
      <c r="BS2" s="24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1" t="s">
        <v>963</v>
      </c>
      <c r="AJ3" s="223"/>
      <c r="AK3" s="221" t="s">
        <v>964</v>
      </c>
      <c r="AL3" s="222"/>
      <c r="AM3" s="243"/>
      <c r="AN3" s="244"/>
      <c r="AO3" s="222"/>
      <c r="AP3" s="222"/>
      <c r="AQ3" s="223"/>
      <c r="AR3" s="63"/>
      <c r="AS3" s="215" t="s">
        <v>970</v>
      </c>
      <c r="AT3" s="216"/>
      <c r="AU3" s="215" t="s">
        <v>971</v>
      </c>
      <c r="AV3" s="216"/>
      <c r="AW3" s="215" t="s">
        <v>972</v>
      </c>
      <c r="AX3" s="216"/>
      <c r="AY3" s="63" t="s">
        <v>973</v>
      </c>
      <c r="AZ3" s="63"/>
      <c r="BA3" s="241"/>
      <c r="BB3" s="242"/>
      <c r="BC3" s="221" t="s">
        <v>966</v>
      </c>
      <c r="BD3" s="222"/>
      <c r="BE3" s="222"/>
      <c r="BF3" s="223"/>
      <c r="BG3" s="62"/>
      <c r="BH3" s="235"/>
      <c r="BI3" s="236"/>
      <c r="BJ3" s="236"/>
      <c r="BK3" s="237"/>
      <c r="BL3" s="62"/>
      <c r="BM3" s="224" t="s">
        <v>974</v>
      </c>
      <c r="BN3" s="225"/>
      <c r="BO3" s="225"/>
      <c r="BP3" s="226"/>
      <c r="BQ3" s="224" t="s">
        <v>742</v>
      </c>
      <c r="BR3" s="225"/>
      <c r="BS3" s="22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1</v>
      </c>
      <c r="BI636" s="17"/>
      <c r="BJ636" s="17" t="s">
        <v>1934</v>
      </c>
      <c r="BK636" s="17" t="s">
        <v>1934</v>
      </c>
      <c r="BL636" s="16"/>
      <c r="BM636" s="129"/>
      <c r="BN636" s="129"/>
      <c r="BO636" s="129"/>
      <c r="BP636" s="18"/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/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/>
      <c r="AS637" s="107"/>
      <c r="AT637" s="107"/>
      <c r="AU637" s="135"/>
      <c r="AV637" s="135"/>
      <c r="AW637" s="14"/>
      <c r="AX637" s="14"/>
      <c r="AY637" s="160">
        <f t="shared" si="63"/>
        <v>0</v>
      </c>
      <c r="AZ637" s="151"/>
      <c r="BA637" s="108"/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/>
      <c r="BI637" s="17"/>
      <c r="BJ637" s="17" t="s">
        <v>1640</v>
      </c>
      <c r="BK637" s="17" t="s">
        <v>1936</v>
      </c>
      <c r="BL637" s="16"/>
      <c r="BM637" s="129"/>
      <c r="BN637" s="129"/>
      <c r="BO637" s="129"/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/>
      <c r="AT641" s="107"/>
      <c r="AU641" s="135"/>
      <c r="AV641" s="135"/>
      <c r="AW641" s="14"/>
      <c r="AX641" s="14"/>
      <c r="AY641" s="160">
        <f t="shared" si="63"/>
        <v>0</v>
      </c>
      <c r="AZ641" s="151"/>
      <c r="BA641" s="108"/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/>
      <c r="BI641" s="17"/>
      <c r="BJ641" s="17" t="s">
        <v>1938</v>
      </c>
      <c r="BK641" s="17" t="s">
        <v>1938</v>
      </c>
      <c r="BL641" s="16"/>
      <c r="BM641" s="129"/>
      <c r="BN641" s="129"/>
      <c r="BO641" s="129"/>
      <c r="BP641" s="18"/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/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/>
      <c r="AS642" s="107"/>
      <c r="AT642" s="107"/>
      <c r="AU642" s="135"/>
      <c r="AV642" s="135"/>
      <c r="AW642" s="14"/>
      <c r="AX642" s="14"/>
      <c r="AY642" s="160">
        <f t="shared" si="63"/>
        <v>0</v>
      </c>
      <c r="AZ642" s="151"/>
      <c r="BA642" s="108"/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1939</v>
      </c>
      <c r="BK642" s="17" t="s">
        <v>1939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1940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1941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/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1</v>
      </c>
      <c r="BI646" s="17"/>
      <c r="BJ646" s="17" t="s">
        <v>1942</v>
      </c>
      <c r="BK646" s="17" t="s">
        <v>1942</v>
      </c>
      <c r="BL646" s="16"/>
      <c r="BM646" s="129"/>
      <c r="BN646" s="129"/>
      <c r="BO646" s="129"/>
      <c r="BP646" s="18"/>
      <c r="BQ646" s="12" t="str">
        <f t="shared" si="58"/>
        <v>Produção</v>
      </c>
      <c r="BR646" s="19">
        <f t="shared" si="59"/>
        <v>1.0000000000000004</v>
      </c>
      <c r="BS646" s="19">
        <f t="shared" si="60"/>
        <v>0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/>
      <c r="AT648" s="107"/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/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/>
      <c r="BI648" s="17"/>
      <c r="BJ648" s="17" t="s">
        <v>1301</v>
      </c>
      <c r="BK648" s="18" t="s">
        <v>1943</v>
      </c>
      <c r="BL648" s="16"/>
      <c r="BM648" s="129"/>
      <c r="BN648" s="129"/>
      <c r="BO648" s="129"/>
      <c r="BP648" s="18"/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/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1944</v>
      </c>
      <c r="BK649" s="18" t="s">
        <v>530</v>
      </c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/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1945</v>
      </c>
      <c r="BK650" s="17" t="s">
        <v>1945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1945</v>
      </c>
      <c r="BK652" s="17" t="s">
        <v>1945</v>
      </c>
      <c r="BL652" s="16"/>
      <c r="BM652" s="129"/>
      <c r="BN652" s="129"/>
      <c r="BO652" s="129"/>
      <c r="BP652" s="18"/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/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1946</v>
      </c>
      <c r="BK653" s="18" t="s">
        <v>1947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1948</v>
      </c>
      <c r="BK654" s="17" t="s">
        <v>1948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1949</v>
      </c>
      <c r="BK655" s="17" t="s">
        <v>1950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1951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1952</v>
      </c>
      <c r="BK656" s="17" t="s">
        <v>1952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1953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1954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1955</v>
      </c>
      <c r="BK657" s="17" t="s">
        <v>1955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1956</v>
      </c>
      <c r="W658" s="149" t="s">
        <v>1957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1</v>
      </c>
      <c r="BI658" s="17"/>
      <c r="BJ658" s="17" t="s">
        <v>1958</v>
      </c>
      <c r="BK658" s="18" t="s">
        <v>1959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>V9746078</v>
      </c>
      <c r="B660" s="101">
        <v>46078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/>
      <c r="AS660" s="107"/>
      <c r="AT660" s="107"/>
      <c r="AU660" s="135"/>
      <c r="AV660" s="135"/>
      <c r="AW660" s="14"/>
      <c r="AX660" s="14"/>
      <c r="AY660" s="160">
        <f t="shared" si="64"/>
        <v>0</v>
      </c>
      <c r="AZ660" s="151"/>
      <c r="BA660" s="108"/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Produção e Intervalo</v>
      </c>
      <c r="BR660" s="19">
        <f t="shared" si="67"/>
        <v>0</v>
      </c>
      <c r="BS660" s="19">
        <f t="shared" si="68"/>
        <v>0</v>
      </c>
      <c r="BT660" s="185" t="str">
        <f t="shared" si="69"/>
        <v/>
      </c>
    </row>
    <row r="661" spans="1:72">
      <c r="A661" s="47" t="str">
        <f t="shared" si="65"/>
        <v>EXPANSÃO TURMA 1</v>
      </c>
      <c r="B661" s="101"/>
      <c r="C661" s="134" t="str">
        <f>IF(BS_CONTROLE[[#This Row],[DATA]]="","",WEEKNUM(BS_CONTROLE[[#This Row],[DATA]]))</f>
        <v/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70</v>
      </c>
      <c r="K661" s="104">
        <v>112.5</v>
      </c>
      <c r="L661" s="104" t="s">
        <v>593</v>
      </c>
      <c r="M661" s="126" t="s">
        <v>339</v>
      </c>
      <c r="N661" s="126" t="s">
        <v>386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1" s="104" t="s">
        <v>1277</v>
      </c>
      <c r="W661" s="149" t="s">
        <v>1060</v>
      </c>
      <c r="X661" s="103" t="s">
        <v>421</v>
      </c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>ZCD</v>
      </c>
      <c r="AN661" s="104" t="str">
        <f>IF(BS_CONTROLE[[#This Row],[SB]]=0, "-", BS_CONTROLE[[#This Row],[SB]])</f>
        <v>ZCD1</v>
      </c>
      <c r="AO661" s="104">
        <f>IF(BS_CONTROLE[[#This Row],[SUB]]=0, "-", BS_CONTROLE[[#This Row],[SUB]])</f>
        <v>70</v>
      </c>
      <c r="AP661" s="104">
        <f>BS_CONTROLE[[#This Row],[KM - Inicio]]</f>
        <v>112.5</v>
      </c>
      <c r="AQ661" s="104">
        <f>BS_CONTROLE[[#This Row],[KM - Inicio]]</f>
        <v>112.5</v>
      </c>
      <c r="AR661" s="107"/>
      <c r="AS661" s="107"/>
      <c r="AT661" s="107"/>
      <c r="AU661" s="135"/>
      <c r="AV661" s="135"/>
      <c r="AW661" s="14"/>
      <c r="AX661" s="14"/>
      <c r="AY661" s="160">
        <f t="shared" si="64"/>
        <v>0</v>
      </c>
      <c r="AZ661" s="151"/>
      <c r="BA661" s="108"/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>KLECIO (TP-699)46078</v>
      </c>
      <c r="B662" s="101">
        <v>46078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/>
      <c r="AS662" s="107"/>
      <c r="AT662" s="107"/>
      <c r="AU662" s="135"/>
      <c r="AV662" s="135"/>
      <c r="AW662" s="14"/>
      <c r="AX662" s="14"/>
      <c r="AY662" s="160">
        <f t="shared" si="64"/>
        <v>0</v>
      </c>
      <c r="AZ662" s="151"/>
      <c r="BA662" s="108"/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Produção e Intervalo</v>
      </c>
      <c r="BR662" s="19">
        <f t="shared" si="67"/>
        <v>0</v>
      </c>
      <c r="BS662" s="19">
        <f t="shared" si="68"/>
        <v>0</v>
      </c>
      <c r="BT662" s="185" t="str">
        <f t="shared" si="69"/>
        <v/>
      </c>
    </row>
    <row r="663" spans="1:72">
      <c r="A663" s="47" t="str">
        <f t="shared" si="65"/>
        <v>E4246078</v>
      </c>
      <c r="B663" s="101">
        <v>46078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/>
      <c r="Z663" s="103"/>
      <c r="AA663" s="104" t="s">
        <v>1960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/>
      <c r="AS663" s="107"/>
      <c r="AT663" s="107"/>
      <c r="AU663" s="135"/>
      <c r="AV663" s="135"/>
      <c r="AW663" s="14"/>
      <c r="AX663" s="14"/>
      <c r="AY663" s="160">
        <f t="shared" si="64"/>
        <v>0</v>
      </c>
      <c r="AZ663" s="151"/>
      <c r="BA663" s="108"/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>DANIEL (TP-647)46078</v>
      </c>
      <c r="B665" s="101">
        <v>46078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/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/>
      <c r="AS665" s="107"/>
      <c r="AT665" s="107"/>
      <c r="AU665" s="135"/>
      <c r="AV665" s="135"/>
      <c r="AW665" s="14"/>
      <c r="AX665" s="14"/>
      <c r="AY665" s="160">
        <f t="shared" si="64"/>
        <v>0</v>
      </c>
      <c r="AZ665" s="151"/>
      <c r="BA665" s="108"/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/>
      </c>
    </row>
    <row r="666" spans="1:72">
      <c r="A666" s="47" t="str">
        <f t="shared" si="65"/>
        <v>V9346078</v>
      </c>
      <c r="B666" s="101">
        <v>46078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/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/>
      <c r="AS666" s="107"/>
      <c r="AT666" s="107"/>
      <c r="AU666" s="135"/>
      <c r="AV666" s="135"/>
      <c r="AW666" s="14"/>
      <c r="AX666" s="14"/>
      <c r="AY666" s="160">
        <f t="shared" si="64"/>
        <v>0</v>
      </c>
      <c r="AZ666" s="151"/>
      <c r="BA666" s="108"/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/>
      </c>
    </row>
    <row r="667" spans="1:72">
      <c r="A667" s="47" t="str">
        <f t="shared" si="65"/>
        <v>ROGÉRIO (TP-730)46078</v>
      </c>
      <c r="B667" s="101">
        <v>46078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/>
      <c r="AS667" s="107"/>
      <c r="AT667" s="107"/>
      <c r="AU667" s="135"/>
      <c r="AV667" s="135"/>
      <c r="AW667" s="14"/>
      <c r="AX667" s="14"/>
      <c r="AY667" s="160">
        <f t="shared" si="64"/>
        <v>0</v>
      </c>
      <c r="AZ667" s="151"/>
      <c r="BA667" s="108"/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/>
      </c>
    </row>
    <row r="668" spans="1:72">
      <c r="A668" s="47" t="str">
        <f t="shared" si="65"/>
        <v>W5946078</v>
      </c>
      <c r="B668" s="101">
        <v>46078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/>
      <c r="Z668" s="103"/>
      <c r="AA668" s="104" t="s">
        <v>1961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/>
      <c r="AS668" s="107"/>
      <c r="AT668" s="107"/>
      <c r="AU668" s="135"/>
      <c r="AV668" s="135"/>
      <c r="AW668" s="14"/>
      <c r="AX668" s="14"/>
      <c r="AY668" s="160">
        <f t="shared" si="64"/>
        <v>0</v>
      </c>
      <c r="AZ668" s="151"/>
      <c r="BA668" s="108"/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>46078</v>
      </c>
      <c r="B670" s="101">
        <v>46078</v>
      </c>
      <c r="C670" s="134">
        <f>IF(BS_CONTROLE[[#This Row],[DATA]]="","",WEEKNUM(BS_CONTROLE[[#This Row],[DATA]]))</f>
        <v>9</v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>46078</v>
      </c>
      <c r="B671" s="101">
        <v>46078</v>
      </c>
      <c r="C671" s="134">
        <f>IF(BS_CONTROLE[[#This Row],[DATA]]="","",WEEKNUM(BS_CONTROLE[[#This Row],[DATA]]))</f>
        <v>9</v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>46078</v>
      </c>
      <c r="B672" s="101">
        <v>46078</v>
      </c>
      <c r="C672" s="134">
        <f>IF(BS_CONTROLE[[#This Row],[DATA]]="","",WEEKNUM(BS_CONTROLE[[#This Row],[DATA]]))</f>
        <v>9</v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>46078</v>
      </c>
      <c r="B673" s="101">
        <v>46078</v>
      </c>
      <c r="C673" s="134">
        <f>IF(BS_CONTROLE[[#This Row],[DATA]]="","",WEEKNUM(BS_CONTROLE[[#This Row],[DATA]]))</f>
        <v>9</v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>46078</v>
      </c>
      <c r="B674" s="101">
        <v>46078</v>
      </c>
      <c r="C674" s="134">
        <f>IF(BS_CONTROLE[[#This Row],[DATA]]="","",WEEKNUM(BS_CONTROLE[[#This Row],[DATA]]))</f>
        <v>9</v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>46078</v>
      </c>
      <c r="B675" s="101">
        <v>46078</v>
      </c>
      <c r="C675" s="134">
        <f>IF(BS_CONTROLE[[#This Row],[DATA]]="","",WEEKNUM(BS_CONTROLE[[#This Row],[DATA]]))</f>
        <v>9</v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>46078</v>
      </c>
      <c r="B676" s="101">
        <v>46078</v>
      </c>
      <c r="C676" s="134">
        <f>IF(BS_CONTROLE[[#This Row],[DATA]]="","",WEEKNUM(BS_CONTROLE[[#This Row],[DATA]]))</f>
        <v>9</v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>46078</v>
      </c>
      <c r="B677" s="101">
        <v>46078</v>
      </c>
      <c r="C677" s="134">
        <f>IF(BS_CONTROLE[[#This Row],[DATA]]="","",WEEKNUM(BS_CONTROLE[[#This Row],[DATA]]))</f>
        <v>9</v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46078</v>
      </c>
      <c r="B678" s="101">
        <v>46078</v>
      </c>
      <c r="C678" s="134">
        <f>IF(BS_CONTROLE[[#This Row],[DATA]]="","",WEEKNUM(BS_CONTROLE[[#This Row],[DATA]]))</f>
        <v>9</v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>46078</v>
      </c>
      <c r="B679" s="101">
        <v>46078</v>
      </c>
      <c r="C679" s="134">
        <f>IF(BS_CONTROLE[[#This Row],[DATA]]="","",WEEKNUM(BS_CONTROLE[[#This Row],[DATA]]))</f>
        <v>9</v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1962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1963</v>
      </c>
      <c r="C4" s="156" t="s">
        <v>1964</v>
      </c>
      <c r="D4" s="156" t="s">
        <v>1965</v>
      </c>
      <c r="E4" s="156" t="s">
        <v>1966</v>
      </c>
      <c r="F4" s="156" t="s">
        <v>4</v>
      </c>
      <c r="G4" s="156" t="s">
        <v>1967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1968</v>
      </c>
      <c r="C6" s="157">
        <v>407867</v>
      </c>
      <c r="D6" s="157" t="s">
        <v>1969</v>
      </c>
      <c r="E6" s="157" t="s">
        <v>826</v>
      </c>
      <c r="F6" s="157" t="s">
        <v>1970</v>
      </c>
      <c r="G6" s="158"/>
    </row>
    <row r="7" spans="2:7">
      <c r="B7" s="177" t="s">
        <v>1971</v>
      </c>
      <c r="C7" s="177">
        <v>293644</v>
      </c>
      <c r="D7" s="177" t="s">
        <v>1972</v>
      </c>
      <c r="E7" s="177" t="s">
        <v>826</v>
      </c>
      <c r="F7" s="177" t="s">
        <v>1970</v>
      </c>
      <c r="G7" s="178" t="s">
        <v>1973</v>
      </c>
    </row>
    <row r="8" spans="2:7">
      <c r="B8" s="157" t="s">
        <v>1974</v>
      </c>
      <c r="C8" s="157">
        <v>256790</v>
      </c>
      <c r="D8" s="157" t="s">
        <v>1975</v>
      </c>
      <c r="E8" s="157" t="s">
        <v>827</v>
      </c>
      <c r="F8" s="157" t="s">
        <v>1976</v>
      </c>
      <c r="G8" s="158">
        <v>46357</v>
      </c>
    </row>
    <row r="9" spans="2:7" ht="29.25">
      <c r="B9" s="157" t="s">
        <v>1977</v>
      </c>
      <c r="C9" s="157"/>
      <c r="D9" s="157"/>
      <c r="E9" s="157" t="s">
        <v>827</v>
      </c>
      <c r="F9" s="157" t="s">
        <v>1976</v>
      </c>
      <c r="G9" s="158" t="s">
        <v>1978</v>
      </c>
    </row>
    <row r="10" spans="2:7">
      <c r="B10" s="157" t="s">
        <v>1979</v>
      </c>
      <c r="C10" s="157">
        <v>265193</v>
      </c>
      <c r="D10" s="157" t="s">
        <v>1980</v>
      </c>
      <c r="E10" s="157" t="s">
        <v>828</v>
      </c>
      <c r="F10" s="157" t="s">
        <v>54</v>
      </c>
      <c r="G10" s="157" t="s">
        <v>1981</v>
      </c>
    </row>
    <row r="11" spans="2:7">
      <c r="B11" s="157" t="s">
        <v>1982</v>
      </c>
      <c r="C11" s="157">
        <v>293716</v>
      </c>
      <c r="D11" s="157" t="s">
        <v>1983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1984</v>
      </c>
      <c r="C12" s="157">
        <v>257258</v>
      </c>
      <c r="D12" s="157" t="s">
        <v>1985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1986</v>
      </c>
      <c r="C13" s="157">
        <v>371147</v>
      </c>
      <c r="D13" s="157" t="s">
        <v>1987</v>
      </c>
      <c r="E13" s="157" t="s">
        <v>829</v>
      </c>
      <c r="F13" s="157" t="s">
        <v>71</v>
      </c>
      <c r="G13" s="157" t="s">
        <v>1981</v>
      </c>
    </row>
    <row r="14" spans="2:7">
      <c r="B14" s="157" t="s">
        <v>1988</v>
      </c>
      <c r="C14" s="157">
        <v>259230</v>
      </c>
      <c r="D14" s="157" t="s">
        <v>1989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1990</v>
      </c>
      <c r="C15" s="157">
        <v>370705</v>
      </c>
      <c r="D15" s="157"/>
      <c r="E15" s="157" t="s">
        <v>829</v>
      </c>
      <c r="F15" s="157" t="s">
        <v>71</v>
      </c>
      <c r="G15" s="157" t="s">
        <v>1981</v>
      </c>
    </row>
    <row r="16" spans="2:7" ht="29.25">
      <c r="B16" s="157" t="s">
        <v>1991</v>
      </c>
      <c r="C16" s="157">
        <v>258542</v>
      </c>
      <c r="D16" s="157" t="s">
        <v>1992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1993</v>
      </c>
      <c r="C17" s="157">
        <v>257050</v>
      </c>
      <c r="D17" s="157" t="s">
        <v>1994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1995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1996</v>
      </c>
      <c r="D4" s="159" t="s">
        <v>1997</v>
      </c>
      <c r="E4" s="159" t="s">
        <v>1998</v>
      </c>
      <c r="F4" s="156" t="s">
        <v>1999</v>
      </c>
      <c r="G4" s="159" t="s">
        <v>2000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2001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2002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2001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2003</v>
      </c>
      <c r="G9" s="162" t="s">
        <v>2004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2001</v>
      </c>
      <c r="G10" s="162"/>
    </row>
    <row r="11" spans="2:7" ht="19.5" customHeight="1">
      <c r="B11" s="162" t="s">
        <v>2005</v>
      </c>
      <c r="C11" s="162">
        <v>9038</v>
      </c>
      <c r="D11" s="163">
        <v>46076</v>
      </c>
      <c r="E11" s="162">
        <v>8698</v>
      </c>
      <c r="F11" s="164" t="s">
        <v>2006</v>
      </c>
      <c r="G11" s="162"/>
    </row>
    <row r="12" spans="2:7" ht="19.5" customHeight="1">
      <c r="B12" s="162" t="s">
        <v>752</v>
      </c>
      <c r="C12" s="162" t="s">
        <v>2007</v>
      </c>
      <c r="D12" s="163">
        <v>46066</v>
      </c>
      <c r="E12" s="162">
        <v>9500</v>
      </c>
      <c r="F12" s="164" t="s">
        <v>2008</v>
      </c>
      <c r="G12" s="162"/>
    </row>
    <row r="13" spans="2:7" ht="19.5" customHeight="1">
      <c r="B13" s="162" t="s">
        <v>752</v>
      </c>
      <c r="C13" s="162" t="s">
        <v>2009</v>
      </c>
      <c r="D13" s="163">
        <v>46066</v>
      </c>
      <c r="E13" s="162">
        <v>10500</v>
      </c>
      <c r="F13" s="164" t="s">
        <v>2008</v>
      </c>
      <c r="G13" s="162"/>
    </row>
    <row r="14" spans="2:7" ht="19.5" customHeight="1">
      <c r="B14" s="162" t="s">
        <v>752</v>
      </c>
      <c r="C14" s="162" t="s">
        <v>2010</v>
      </c>
      <c r="D14" s="163">
        <v>46066</v>
      </c>
      <c r="E14" s="162">
        <v>9000</v>
      </c>
      <c r="F14" s="164" t="s">
        <v>2008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2011</v>
      </c>
      <c r="D5" s="249"/>
      <c r="E5" s="249"/>
      <c r="F5" s="249"/>
      <c r="G5" s="249"/>
      <c r="H5" s="249"/>
      <c r="I5" s="249"/>
      <c r="J5" s="250"/>
      <c r="K5" s="251" t="s">
        <v>2012</v>
      </c>
      <c r="L5" s="252"/>
      <c r="M5" s="252"/>
      <c r="N5" s="252"/>
      <c r="O5" s="253" t="s">
        <v>2013</v>
      </c>
      <c r="P5" s="254"/>
    </row>
    <row r="6" spans="1:16" s="73" customFormat="1" ht="15" customHeight="1">
      <c r="A6" s="65" t="s">
        <v>2014</v>
      </c>
      <c r="B6" s="74" t="s">
        <v>2015</v>
      </c>
      <c r="C6" s="75" t="s">
        <v>995</v>
      </c>
      <c r="D6" s="76" t="s">
        <v>996</v>
      </c>
      <c r="E6" s="75" t="s">
        <v>2016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2017</v>
      </c>
      <c r="M6" s="79" t="s">
        <v>611</v>
      </c>
      <c r="N6" s="80" t="s">
        <v>990</v>
      </c>
      <c r="O6" s="154" t="s">
        <v>1033</v>
      </c>
      <c r="P6" s="132" t="s">
        <v>2018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1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 t="str">
        <f>IF(SP_SUL!BH637="","*",SP_SUL!BH637)</f>
        <v>*</v>
      </c>
      <c r="P636" s="145" t="str">
        <f>IF($A$2=1,IF(SP_SUL!BJ637="","*",SP_SUL!BJ637),IF(SP_SUL!BK637="","*",SP_SUL!BK637))</f>
        <v xml:space="preserve">Aguarda MC1 atraso taxi 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 t="str">
        <f>IF(SP_SUL!BH641="","*",SP_SUL!BH641)</f>
        <v>*</v>
      </c>
      <c r="P640" s="145" t="str">
        <f>IF($A$2=1,IF(SP_SUL!BJ641="","*",SP_SUL!BJ641),IF(SP_SUL!BK641="","*",SP_SUL!BK641))</f>
        <v xml:space="preserve">Equipe pronta 09:30, aguarda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1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 t="str">
        <f>IF(SP_SUL!BH648="","*",SP_SUL!BH648)</f>
        <v>*</v>
      </c>
      <c r="P647" s="145" t="str">
        <f>IF($A$2=1,IF(SP_SUL!BJ648="","*",SP_SUL!BJ648),IF(SP_SUL!BK648="","*",SP_SUL!BK648))</f>
        <v>Equipe pronta 12:10, aguarda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1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46078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>ZCD</v>
      </c>
      <c r="H660" s="115">
        <f>IF(SP_SUL!K661="","*",SP_SUL!K661)</f>
        <v>112.5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>ZCD</v>
      </c>
      <c r="M660" s="82">
        <f>IF(SP_SUL!AP661="","*",SP_SUL!AP661)</f>
        <v>112.5</v>
      </c>
      <c r="N660" s="82" t="str">
        <f>IF(SP_SUL!AM661="","*",SP_SUL!AM661)</f>
        <v>ZCD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>
        <f>IF(SP_SUL!B662="","*",SP_SUL!B662)</f>
        <v>46078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>
        <f>IF(SP_SUL!B663="","*",SP_SUL!B663)</f>
        <v>46078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46078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>
        <f>IF(SP_SUL!B666="","*",SP_SUL!B666)</f>
        <v>46078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>
        <f>IF(SP_SUL!B667="","*",SP_SUL!B667)</f>
        <v>46078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>
        <f>IF(SP_SUL!B668="","*",SP_SUL!B668)</f>
        <v>46078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46078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>
        <f>IF(SP_SUL!B671="","*",SP_SUL!B671)</f>
        <v>46078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46078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>
        <f>IF(SP_SUL!B673="","*",SP_SUL!B673)</f>
        <v>46078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>
        <f>IF(SP_SUL!B674="","*",SP_SUL!B674)</f>
        <v>46078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>
        <f>IF(SP_SUL!B675="","*",SP_SUL!B675)</f>
        <v>46078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>
        <f>IF(SP_SUL!B676="","*",SP_SUL!B676)</f>
        <v>46078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>
        <f>IF(SP_SUL!B677="","*",SP_SUL!B677)</f>
        <v>46078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>
        <f>IF(SP_SUL!B678="","*",SP_SUL!B678)</f>
        <v>46078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46078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636" workbookViewId="0">
      <selection activeCell="A4" sqref="A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2019</v>
      </c>
      <c r="V1" s="260"/>
      <c r="W1" s="260"/>
    </row>
    <row r="2" spans="1:23" ht="15" customHeight="1">
      <c r="A2" s="86" t="s">
        <v>2020</v>
      </c>
      <c r="B2" s="86" t="s">
        <v>2015</v>
      </c>
      <c r="C2" s="86" t="s">
        <v>411</v>
      </c>
      <c r="D2" s="87" t="s">
        <v>995</v>
      </c>
      <c r="E2" s="87" t="s">
        <v>4</v>
      </c>
      <c r="F2" s="87" t="s">
        <v>2014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2021</v>
      </c>
      <c r="T2" s="90" t="s">
        <v>998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 t="str">
        <f ca="1">_xlfn.XLOOKUP(G9&amp;$W$2,BS_CONTROLE[CHAVE],BS_CONTROLE[Quantidade_11],"-")</f>
        <v>-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112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1550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312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 t="str">
        <f ca="1">_xlfn.XLOOKUP(G44&amp;$W$2,BS_CONTROLE[CHAVE],BS_CONTROLE[Quantidade_11],"-")</f>
        <v>-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 t="str">
        <f ca="1">_xlfn.XLOOKUP(G45&amp;$W$2,BS_CONTROLE[CHAVE],BS_CONTROLE[Quantidade_11],"-")</f>
        <v>-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112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1550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312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 t="str">
        <f ca="1">_xlfn.XLOOKUP(G77&amp;$W$2,BS_CONTROLE[CHAVE],BS_CONTROLE[Quantidade_11],"-")</f>
        <v>-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112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1550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312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 t="str">
        <f ca="1">_xlfn.XLOOKUP(G102&amp;$W$2,BS_CONTROLE[CHAVE],BS_CONTROLE[Quantidade_11],"-")</f>
        <v>-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 t="str">
        <f ca="1">_xlfn.XLOOKUP(G103&amp;$W$2,BS_CONTROLE[CHAVE],BS_CONTROLE[Quantidade_11],"-")</f>
        <v>-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 t="str">
        <f ca="1">_xlfn.XLOOKUP(G104&amp;$W$2,BS_CONTROLE[CHAVE],BS_CONTROLE[Quantidade_11],"-")</f>
        <v>-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112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1550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312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 t="str">
        <f ca="1">_xlfn.XLOOKUP(G125&amp;$W$2,BS_CONTROLE[CHAVE],BS_CONTROLE[Quantidade_11],"-")</f>
        <v>-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 t="str">
        <f ca="1">_xlfn.XLOOKUP(G129&amp;$W$2,BS_CONTROLE[CHAVE],BS_CONTROLE[Quantidade_11],"-")</f>
        <v>-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 t="str">
        <f ca="1">_xlfn.XLOOKUP(G130&amp;$W$2,BS_CONTROLE[CHAVE],BS_CONTROLE[Quantidade_11],"-")</f>
        <v>-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112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1550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312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 t="str">
        <f ca="1">_xlfn.XLOOKUP(G159&amp;$W$2,BS_CONTROLE[CHAVE],BS_CONTROLE[Quantidade_11],"-")</f>
        <v>-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 t="str">
        <f ca="1">_xlfn.XLOOKUP(G160&amp;$W$2,BS_CONTROLE[CHAVE],BS_CONTROLE[Quantidade_11],"-")</f>
        <v>-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1550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 t="str">
        <f ca="1">_xlfn.XLOOKUP(G194&amp;$W$2,BS_CONTROLE[CHAVE],BS_CONTROLE[Quantidade_11],"-")</f>
        <v>-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312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112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1550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 t="str">
        <f ca="1">_xlfn.XLOOKUP(G221&amp;$W$2,BS_CONTROLE[CHAVE],BS_CONTROLE[Quantidade_11],"-")</f>
        <v>-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312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112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1550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 t="str">
        <f ca="1">_xlfn.XLOOKUP(G250&amp;$W$2,BS_CONTROLE[CHAVE],BS_CONTROLE[Quantidade_11],"-")</f>
        <v>-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 t="str">
        <f ca="1">_xlfn.XLOOKUP(G254&amp;$W$2,BS_CONTROLE[CHAVE],BS_CONTROLE[Quantidade_11],"-")</f>
        <v>-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312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112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1550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 t="str">
        <f ca="1">_xlfn.XLOOKUP(G277&amp;$W$2,BS_CONTROLE[CHAVE],BS_CONTROLE[Quantidade_11],"-")</f>
        <v>-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 t="str">
        <f ca="1">_xlfn.XLOOKUP(G281&amp;$W$2,BS_CONTROLE[CHAVE],BS_CONTROLE[Quantidade_11],"-")</f>
        <v>-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312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112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1550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 t="str">
        <f ca="1">_xlfn.XLOOKUP(G306&amp;$W$2,BS_CONTROLE[CHAVE],BS_CONTROLE[Quantidade_11],"-")</f>
        <v>-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312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112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1550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 t="str">
        <f ca="1">_xlfn.XLOOKUP(G341&amp;$W$2,BS_CONTROLE[CHAVE],BS_CONTROLE[Quantidade_11],"-")</f>
        <v>-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 t="str">
        <f ca="1">_xlfn.XLOOKUP(G346&amp;$W$2,BS_CONTROLE[CHAVE],BS_CONTROLE[Quantidade_11],"-")</f>
        <v>-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 t="str">
        <f ca="1">_xlfn.XLOOKUP(G347&amp;$W$2,BS_CONTROLE[CHAVE],BS_CONTROLE[Quantidade_11],"-")</f>
        <v>-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1550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 t="str">
        <f ca="1">_xlfn.XLOOKUP(G365&amp;$W$2,BS_CONTROLE[CHAVE],BS_CONTROLE[Quantidade_11],"-")</f>
        <v>-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312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112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1550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 t="str">
        <f ca="1">_xlfn.XLOOKUP(G393&amp;$W$2,BS_CONTROLE[CHAVE],BS_CONTROLE[Quantidade_11],"-")</f>
        <v>-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 t="str">
        <f ca="1">_xlfn.XLOOKUP(G397&amp;$W$2,BS_CONTROLE[CHAVE],BS_CONTROLE[Quantidade_11],"-")</f>
        <v>-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 t="str">
        <f ca="1">_xlfn.XLOOKUP(G398&amp;$W$2,BS_CONTROLE[CHAVE],BS_CONTROLE[Quantidade_11],"-")</f>
        <v>-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312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112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1550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 t="str">
        <f ca="1">_xlfn.XLOOKUP(G429&amp;$W$2,BS_CONTROLE[CHAVE],BS_CONTROLE[Quantidade_11],"-")</f>
        <v>-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 t="str">
        <f ca="1">_xlfn.XLOOKUP(G432&amp;$W$2,BS_CONTROLE[CHAVE],BS_CONTROLE[Quantidade_11],"-")</f>
        <v>-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 t="str">
        <f ca="1">_xlfn.XLOOKUP(G433&amp;$W$2,BS_CONTROLE[CHAVE],BS_CONTROLE[Quantidade_11],"-")</f>
        <v>-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312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112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1550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 t="str">
        <f ca="1">_xlfn.XLOOKUP(G459&amp;$W$2,BS_CONTROLE[CHAVE],BS_CONTROLE[Quantidade_11],"-")</f>
        <v>-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 t="str">
        <f ca="1">_xlfn.XLOOKUP(G463&amp;$W$2,BS_CONTROLE[CHAVE],BS_CONTROLE[Quantidade_11],"-")</f>
        <v>-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 t="str">
        <f ca="1">_xlfn.XLOOKUP(G464&amp;$W$2,BS_CONTROLE[CHAVE],BS_CONTROLE[Quantidade_11],"-")</f>
        <v>-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312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112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1550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 t="str">
        <f ca="1">_xlfn.XLOOKUP(G496&amp;$W$2,BS_CONTROLE[CHAVE],BS_CONTROLE[Quantidade_11],"-")</f>
        <v>-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 t="str">
        <f ca="1">_xlfn.XLOOKUP(G498&amp;$W$2,BS_CONTROLE[CHAVE],BS_CONTROLE[Quantidade_11],"-")</f>
        <v>-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312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112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1550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>
        <f ca="1">_xlfn.XLOOKUP(G567&amp;$W$2,BS_CONTROLE[CHAVE],BS_CONTROLE[Quantidade_11],"-")</f>
        <v>0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312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112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1550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>
        <f ca="1">_xlfn.XLOOKUP(G594&amp;$V$2,BS_CONTROLE[CHAVE],BS_CONTROLE[Quantidade_11],"-")</f>
        <v>0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1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312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100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112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>
        <f ca="1">_xlfn.XLOOKUP(G612&amp;$V$2,BS_CONTROLE[CHAVE],BS_CONTROLE[Quantidade_11],"-")</f>
        <v>0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0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312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1550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0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>
        <f ca="1">_xlfn.XLOOKUP(G627&amp;$U$2,BS_CONTROLE[CHAVE],BS_CONTROLE[Quantidade_11],"-")</f>
        <v>0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 t="str">
        <f ca="1">_xlfn.XLOOKUP(G632&amp;$W$2,BS_CONTROLE[CHAVE],BS_CONTROLE[Quantidade_11],"-")</f>
        <v>-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1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312</v>
      </c>
      <c r="W634" s="136" t="str">
        <f ca="1">_xlfn.XLOOKUP(G634&amp;$W$2,BS_CONTROLE[CHAVE],BS_CONTROLE[Quantidade_11],"-")</f>
        <v>-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 t="str">
        <f ca="1">_xlfn.XLOOKUP(G636&amp;$W$2,BS_CONTROLE[CHAVE],BS_CONTROLE[Quantidade_11],"-")</f>
        <v>-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112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>
        <f ca="1">_xlfn.XLOOKUP(G640&amp;$V$2,BS_CONTROLE[CHAVE],BS_CONTROLE[Quantidade_11],"-")</f>
        <v>0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>
        <f ca="1">_xlfn.XLOOKUP(G641&amp;$V$2,BS_CONTROLE[CHAVE],BS_CONTROLE[Quantidade_11],"-")</f>
        <v>0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>
        <f ca="1">_xlfn.XLOOKUP(G642&amp;$V$2,BS_CONTROLE[CHAVE],BS_CONTROLE[Quantidade_11],"-")</f>
        <v>0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100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312</v>
      </c>
      <c r="W645" s="136" t="str">
        <f ca="1">_xlfn.XLOOKUP(G645&amp;$W$2,BS_CONTROLE[CHAVE],BS_CONTROLE[Quantidade_11],"-")</f>
        <v>-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1550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0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1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0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 t="str">
        <f ca="1">_xlfn.XLOOKUP(G652&amp;$W$2,BS_CONTROLE[CHAVE],BS_CONTROLE[Quantidade_11],"-")</f>
        <v>-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 t="str">
        <f ca="1">_xlfn.XLOOKUP(G653&amp;$U$2,BS_CONTROLE[CHAVE],BS_CONTROLE[Quantidade_11],"-")</f>
        <v>-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46078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 t="str">
        <f>IF(SP_SUL!B661="","*",SP_SUL!B661)</f>
        <v>*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>ZCD</v>
      </c>
      <c r="L658" s="138" t="str">
        <f>IF(SP_SUL!N661="","*",SP_SUL!N661)</f>
        <v>ZCD1</v>
      </c>
      <c r="M658" s="139">
        <f>IF(SP_SUL!J661="","*",SP_SUL!J661)</f>
        <v>70</v>
      </c>
      <c r="N658" s="142">
        <f>IF(SP_SUL!K661="","*",SP_SUL!K661)</f>
        <v>112.5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>Fabio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46078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1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46078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312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46078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46078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*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46078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46078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112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>
        <f>IF(SP_SUL!B671="","*",SP_SUL!B671)</f>
        <v>46078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>
        <f>IF(SP_SUL!B672="","*",SP_SUL!B672)</f>
        <v>46078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>
        <f>IF(SP_SUL!B673="","*",SP_SUL!B673)</f>
        <v>46078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>
        <f>IF(SP_SUL!B674="","*",SP_SUL!B674)</f>
        <v>46078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>
        <f>IF(SP_SUL!B675="","*",SP_SUL!B675)</f>
        <v>46078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>
        <f>IF(SP_SUL!B676="","*",SP_SUL!B676)</f>
        <v>46078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>
        <f>IF(SP_SUL!B677="","*",SP_SUL!B677)</f>
        <v>46078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>
        <f>IF(SP_SUL!B678="","*",SP_SUL!B678)</f>
        <v>46078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>
        <f>IF(SP_SUL!B679="","*",SP_SUL!B679)</f>
        <v>46078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2022</v>
      </c>
      <c r="C2" s="120" t="s">
        <v>980</v>
      </c>
      <c r="D2" s="75" t="s">
        <v>982</v>
      </c>
      <c r="E2" s="75" t="s">
        <v>2023</v>
      </c>
      <c r="F2" s="98" t="s">
        <v>2024</v>
      </c>
      <c r="G2" s="75" t="s">
        <v>2025</v>
      </c>
      <c r="H2" s="75" t="s">
        <v>2026</v>
      </c>
      <c r="I2" s="75" t="s">
        <v>2027</v>
      </c>
      <c r="J2" s="75" t="s">
        <v>2028</v>
      </c>
      <c r="K2" s="77" t="s">
        <v>2029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>
        <f>IF(SP_SUL!B660="","*",SP_SUL!B660)</f>
        <v>46078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>ZCD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>
        <f>IF(SP_SUL!B662="","*",SP_SUL!B662)</f>
        <v>46078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>
        <f>IF(SP_SUL!B663="","*",SP_SUL!B663)</f>
        <v>46078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>
        <f>IF(SP_SUL!B665="","*",SP_SUL!B665)</f>
        <v>46078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*</v>
      </c>
      <c r="C661" s="94">
        <f>IF(SP_SUL!B666="","*",SP_SUL!B666)</f>
        <v>46078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*</v>
      </c>
      <c r="C662" s="94">
        <f>IF(SP_SUL!B667="","*",SP_SUL!B667)</f>
        <v>46078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>
        <f>IF(SP_SUL!B668="","*",SP_SUL!B668)</f>
        <v>46078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>
        <f>IF(SP_SUL!B670="","*",SP_SUL!B670)</f>
        <v>46078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>
        <f>IF(SP_SUL!B671="","*",SP_SUL!B671)</f>
        <v>46078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46078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>
        <f>IF(SP_SUL!B673="","*",SP_SUL!B673)</f>
        <v>46078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>
        <f>IF(SP_SUL!B674="","*",SP_SUL!B674)</f>
        <v>46078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>
        <f>IF(SP_SUL!B675="","*",SP_SUL!B675)</f>
        <v>46078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>
        <f>IF(SP_SUL!B676="","*",SP_SUL!B676)</f>
        <v>46078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>
        <f>IF(SP_SUL!B677="","*",SP_SUL!B677)</f>
        <v>46078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>
        <f>IF(SP_SUL!B678="","*",SP_SUL!B678)</f>
        <v>46078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>
        <f>IF(SP_SUL!B679="","*",SP_SUL!B679)</f>
        <v>46078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2030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2026-02-25T15:49:32Z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