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205" documentId="8_{B6337239-1A00-434D-AAD0-422EA1FEB5AE}" xr6:coauthVersionLast="47" xr6:coauthVersionMax="47" xr10:uidLastSave="{DCC57214-B340-47AA-9EAA-291CD4F0188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6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" i="1" l="1" a="1"/>
  <c r="M32" i="1"/>
  <c r="N32" i="1" a="1"/>
  <c r="N32" i="1"/>
  <c r="R32" i="1"/>
  <c r="S32" i="1" a="1"/>
  <c r="S32" i="1"/>
  <c r="T32" i="1" a="1"/>
  <c r="T32" i="1"/>
  <c r="U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U7" i="1"/>
  <c r="AI7" i="1"/>
  <c r="AJ7" i="1"/>
  <c r="AK7" i="1"/>
  <c r="AL7" i="1"/>
  <c r="AM7" i="1"/>
  <c r="AN7" i="1"/>
  <c r="AO7" i="1"/>
  <c r="AP7" i="1"/>
  <c r="AQ7" i="1"/>
  <c r="AY7" i="1"/>
  <c r="BB7" i="1"/>
  <c r="BC7" i="1" a="1"/>
  <c r="BC7" i="1"/>
  <c r="BD7" i="1" a="1"/>
  <c r="BD7" i="1"/>
  <c r="BE7" i="1"/>
  <c r="BF7" i="1"/>
  <c r="BR7" i="1"/>
  <c r="BS7" i="1"/>
  <c r="A8" i="1"/>
  <c r="C8" i="1"/>
  <c r="G8" i="1"/>
  <c r="K5" i="16"/>
  <c r="L5" i="16"/>
  <c r="R8" i="1"/>
  <c r="R5" i="16" s="1"/>
  <c r="S8" i="1" a="1"/>
  <c r="S8" i="1"/>
  <c r="D5" i="16" s="1"/>
  <c r="T8" i="1" a="1"/>
  <c r="T8" i="1"/>
  <c r="E5" i="16" s="1"/>
  <c r="U8" i="1"/>
  <c r="AI8" i="1"/>
  <c r="AJ8" i="1"/>
  <c r="AK8" i="1"/>
  <c r="AL8" i="1"/>
  <c r="AM8" i="1"/>
  <c r="AN8" i="1"/>
  <c r="AO8" i="1"/>
  <c r="AP8" i="1"/>
  <c r="AQ8" i="1"/>
  <c r="AY8" i="1"/>
  <c r="BB8" i="1"/>
  <c r="BC8" i="1" a="1"/>
  <c r="BC8" i="1"/>
  <c r="BD8" i="1" a="1"/>
  <c r="BD8" i="1"/>
  <c r="BE8" i="1"/>
  <c r="BF8" i="1"/>
  <c r="BR8" i="1"/>
  <c r="BS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1" i="1"/>
  <c r="U33" i="1"/>
  <c r="U34" i="1"/>
  <c r="U35" i="1"/>
  <c r="U36" i="1"/>
  <c r="U37" i="1"/>
  <c r="U38" i="1"/>
  <c r="U39" i="1"/>
  <c r="U40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AY9" i="1"/>
  <c r="BB9" i="1"/>
  <c r="BC9" i="1" a="1"/>
  <c r="BC9" i="1"/>
  <c r="BD9" i="1" a="1"/>
  <c r="BD9" i="1"/>
  <c r="BF9" i="1"/>
  <c r="BR9" i="1"/>
  <c r="BS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AY11" i="1"/>
  <c r="BB11" i="1"/>
  <c r="BC11" i="1" a="1"/>
  <c r="BC11" i="1"/>
  <c r="BD11" i="1" a="1"/>
  <c r="BD11" i="1"/>
  <c r="BF11" i="1"/>
  <c r="BR11" i="1"/>
  <c r="BS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AY14" i="1"/>
  <c r="BB14" i="1"/>
  <c r="BC14" i="1" a="1"/>
  <c r="BC14" i="1"/>
  <c r="BD14" i="1" a="1"/>
  <c r="BD14" i="1"/>
  <c r="BF14" i="1"/>
  <c r="BR14" i="1"/>
  <c r="BS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7" i="11" s="1"/>
  <c r="AL18" i="1"/>
  <c r="AM18" i="1"/>
  <c r="AN18" i="1"/>
  <c r="AO18" i="1"/>
  <c r="BE18" i="1" s="1"/>
  <c r="AP18" i="1"/>
  <c r="M17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M19" i="1"/>
  <c r="AN19" i="1"/>
  <c r="AO19" i="1"/>
  <c r="BE19" i="1" s="1"/>
  <c r="AP19" i="1"/>
  <c r="M18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AY21" i="1"/>
  <c r="BB21" i="1"/>
  <c r="BC21" i="1" a="1"/>
  <c r="BC21" i="1"/>
  <c r="BD21" i="1" a="1"/>
  <c r="BD21" i="1"/>
  <c r="BF21" i="1"/>
  <c r="BR21" i="1"/>
  <c r="BS21" i="1"/>
  <c r="BT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K27" i="16"/>
  <c r="L27" i="16"/>
  <c r="D27" i="16"/>
  <c r="E27" i="16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K29" i="16"/>
  <c r="L29" i="16"/>
  <c r="D29" i="16"/>
  <c r="E29" i="16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K31" i="16" s="1"/>
  <c r="N34" i="1" a="1"/>
  <c r="N34" i="1"/>
  <c r="L31" i="16" s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K33" i="16"/>
  <c r="L33" i="16"/>
  <c r="R36" i="1"/>
  <c r="R33" i="16" s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K38" i="16"/>
  <c r="L38" i="16"/>
  <c r="D38" i="16"/>
  <c r="E38" i="16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K41" i="16"/>
  <c r="L41" i="16"/>
  <c r="R44" i="1"/>
  <c r="R41" i="16" s="1"/>
  <c r="S44" i="1" a="1"/>
  <c r="S44" i="1"/>
  <c r="D41" i="16" s="1"/>
  <c r="T44" i="1" a="1"/>
  <c r="T44" i="1"/>
  <c r="E41" i="16" s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6" i="16" s="1"/>
  <c r="N49" i="1" a="1"/>
  <c r="N49" i="1"/>
  <c r="L46" i="16" s="1"/>
  <c r="R49" i="1"/>
  <c r="S49" i="1" a="1"/>
  <c r="S49" i="1"/>
  <c r="D46" i="16" s="1"/>
  <c r="T49" i="1" a="1"/>
  <c r="T49" i="1"/>
  <c r="E46" i="16" s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7" i="16" s="1"/>
  <c r="N50" i="1" a="1"/>
  <c r="N50" i="1"/>
  <c r="L47" i="16" s="1"/>
  <c r="R50" i="1"/>
  <c r="S50" i="1" a="1"/>
  <c r="S50" i="1"/>
  <c r="D47" i="16" s="1"/>
  <c r="T50" i="1" a="1"/>
  <c r="T50" i="1"/>
  <c r="E47" i="16" s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N55" i="1" a="1"/>
  <c r="N55" i="1"/>
  <c r="L52" i="16" s="1"/>
  <c r="R55" i="1"/>
  <c r="S55" i="1" a="1"/>
  <c r="S55" i="1"/>
  <c r="D52" i="16" s="1"/>
  <c r="T55" i="1" a="1"/>
  <c r="T55" i="1"/>
  <c r="E52" i="16" s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S57" i="1" a="1"/>
  <c r="S57" i="1"/>
  <c r="D54" i="16" s="1"/>
  <c r="T57" i="1" a="1"/>
  <c r="T57" i="1"/>
  <c r="E54" i="16" s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S58" i="1" a="1"/>
  <c r="S58" i="1"/>
  <c r="D55" i="16" s="1"/>
  <c r="T58" i="1" a="1"/>
  <c r="T58" i="1"/>
  <c r="E55" i="16" s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6" i="16" s="1"/>
  <c r="R59" i="1"/>
  <c r="S59" i="1" a="1"/>
  <c r="S59" i="1"/>
  <c r="D56" i="16" s="1"/>
  <c r="T59" i="1" a="1"/>
  <c r="T59" i="1"/>
  <c r="E56" i="16" s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/>
  <c r="D83" i="16" s="1"/>
  <c r="T86" i="1" a="1"/>
  <c r="T86" i="1"/>
  <c r="E83" i="16" s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/>
  <c r="L84" i="16" s="1"/>
  <c r="R87" i="1"/>
  <c r="S87" i="1" a="1"/>
  <c r="S87" i="1"/>
  <c r="D84" i="16" s="1"/>
  <c r="T87" i="1" a="1"/>
  <c r="T87" i="1"/>
  <c r="E84" i="16" s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K85" i="16" s="1"/>
  <c r="N88" i="1" a="1"/>
  <c r="N88" i="1"/>
  <c r="L85" i="16" s="1"/>
  <c r="R88" i="1"/>
  <c r="S88" i="1" a="1"/>
  <c r="S88" i="1"/>
  <c r="D85" i="16" s="1"/>
  <c r="T88" i="1" a="1"/>
  <c r="T88" i="1"/>
  <c r="E85" i="16" s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K86" i="16" s="1"/>
  <c r="N89" i="1" a="1"/>
  <c r="N89" i="1"/>
  <c r="L86" i="16" s="1"/>
  <c r="R89" i="1"/>
  <c r="S89" i="1" a="1"/>
  <c r="S89" i="1"/>
  <c r="D86" i="16" s="1"/>
  <c r="T89" i="1" a="1"/>
  <c r="T89" i="1"/>
  <c r="E86" i="16" s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K87" i="16" s="1"/>
  <c r="N90" i="1" a="1"/>
  <c r="N90" i="1"/>
  <c r="L87" i="16" s="1"/>
  <c r="R90" i="1"/>
  <c r="S90" i="1" a="1"/>
  <c r="S90" i="1"/>
  <c r="D87" i="16" s="1"/>
  <c r="T90" i="1" a="1"/>
  <c r="T90" i="1"/>
  <c r="E87" i="16" s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K88" i="16" s="1"/>
  <c r="N91" i="1" a="1"/>
  <c r="N91" i="1"/>
  <c r="L88" i="16" s="1"/>
  <c r="R91" i="1"/>
  <c r="S91" i="1" a="1"/>
  <c r="S91" i="1"/>
  <c r="D88" i="16" s="1"/>
  <c r="T91" i="1" a="1"/>
  <c r="T91" i="1"/>
  <c r="E88" i="16" s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K89" i="16" s="1"/>
  <c r="N92" i="1" a="1"/>
  <c r="N92" i="1"/>
  <c r="L89" i="16" s="1"/>
  <c r="R92" i="1"/>
  <c r="S92" i="1" a="1"/>
  <c r="S92" i="1"/>
  <c r="D89" i="16" s="1"/>
  <c r="T92" i="1" a="1"/>
  <c r="T92" i="1"/>
  <c r="E89" i="16" s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K90" i="16" s="1"/>
  <c r="N93" i="1" a="1"/>
  <c r="N93" i="1"/>
  <c r="L90" i="16" s="1"/>
  <c r="R93" i="1"/>
  <c r="S93" i="1" a="1"/>
  <c r="S93" i="1"/>
  <c r="D90" i="16" s="1"/>
  <c r="T93" i="1" a="1"/>
  <c r="T93" i="1"/>
  <c r="E90" i="16" s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K91" i="16" s="1"/>
  <c r="N94" i="1" a="1"/>
  <c r="N94" i="1"/>
  <c r="L91" i="16" s="1"/>
  <c r="R94" i="1"/>
  <c r="S94" i="1" a="1"/>
  <c r="S94" i="1"/>
  <c r="D91" i="16" s="1"/>
  <c r="T94" i="1" a="1"/>
  <c r="T94" i="1"/>
  <c r="E91" i="16" s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K92" i="16" s="1"/>
  <c r="N95" i="1" a="1"/>
  <c r="N95" i="1"/>
  <c r="L92" i="16" s="1"/>
  <c r="R95" i="1"/>
  <c r="S95" i="1" a="1"/>
  <c r="S95" i="1"/>
  <c r="D92" i="16" s="1"/>
  <c r="T95" i="1" a="1"/>
  <c r="T95" i="1"/>
  <c r="E92" i="16" s="1"/>
  <c r="AI95" i="1"/>
  <c r="AJ95" i="1"/>
  <c r="AK95" i="1"/>
  <c r="K94" i="11" s="1"/>
  <c r="AL95" i="1"/>
  <c r="AM95" i="1"/>
  <c r="AN95" i="1"/>
  <c r="AO95" i="1"/>
  <c r="BE95" i="1" s="1"/>
  <c r="AP95" i="1"/>
  <c r="M94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K93" i="16" s="1"/>
  <c r="N96" i="1" a="1"/>
  <c r="N96" i="1"/>
  <c r="L93" i="16" s="1"/>
  <c r="R96" i="1"/>
  <c r="S96" i="1" a="1"/>
  <c r="S96" i="1"/>
  <c r="D93" i="16" s="1"/>
  <c r="T96" i="1" a="1"/>
  <c r="T96" i="1"/>
  <c r="E93" i="16" s="1"/>
  <c r="AI96" i="1"/>
  <c r="AJ96" i="1"/>
  <c r="AK96" i="1"/>
  <c r="K95" i="11" s="1"/>
  <c r="AL96" i="1"/>
  <c r="AM96" i="1"/>
  <c r="AN96" i="1"/>
  <c r="AO96" i="1"/>
  <c r="BE96" i="1" s="1"/>
  <c r="AP96" i="1"/>
  <c r="M95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K94" i="16" s="1"/>
  <c r="N97" i="1" a="1"/>
  <c r="N97" i="1"/>
  <c r="L94" i="16" s="1"/>
  <c r="R97" i="1"/>
  <c r="S97" i="1" a="1"/>
  <c r="S97" i="1"/>
  <c r="D94" i="16" s="1"/>
  <c r="T97" i="1" a="1"/>
  <c r="T97" i="1"/>
  <c r="E94" i="16" s="1"/>
  <c r="AI97" i="1"/>
  <c r="AJ97" i="1"/>
  <c r="AK97" i="1"/>
  <c r="K96" i="11" s="1"/>
  <c r="AL97" i="1"/>
  <c r="AM97" i="1"/>
  <c r="AN97" i="1"/>
  <c r="AO97" i="1"/>
  <c r="BE97" i="1" s="1"/>
  <c r="AP97" i="1"/>
  <c r="M96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K95" i="16" s="1"/>
  <c r="N98" i="1" a="1"/>
  <c r="N98" i="1"/>
  <c r="L95" i="16" s="1"/>
  <c r="R98" i="1"/>
  <c r="S98" i="1" a="1"/>
  <c r="S98" i="1"/>
  <c r="D95" i="16" s="1"/>
  <c r="T98" i="1" a="1"/>
  <c r="T98" i="1"/>
  <c r="E95" i="16" s="1"/>
  <c r="AI98" i="1"/>
  <c r="AJ98" i="1"/>
  <c r="AK98" i="1"/>
  <c r="K97" i="11" s="1"/>
  <c r="AL98" i="1"/>
  <c r="AM98" i="1"/>
  <c r="AN98" i="1"/>
  <c r="AO98" i="1"/>
  <c r="BE98" i="1" s="1"/>
  <c r="AP98" i="1"/>
  <c r="M97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K96" i="16" s="1"/>
  <c r="N99" i="1" a="1"/>
  <c r="N99" i="1"/>
  <c r="L96" i="16" s="1"/>
  <c r="R99" i="1"/>
  <c r="S99" i="1" a="1"/>
  <c r="S99" i="1"/>
  <c r="D96" i="16" s="1"/>
  <c r="T99" i="1" a="1"/>
  <c r="T99" i="1"/>
  <c r="E96" i="16" s="1"/>
  <c r="AI99" i="1"/>
  <c r="AJ99" i="1"/>
  <c r="AK99" i="1"/>
  <c r="K98" i="11" s="1"/>
  <c r="AL99" i="1"/>
  <c r="AM99" i="1"/>
  <c r="AN99" i="1"/>
  <c r="AO99" i="1"/>
  <c r="BE99" i="1" s="1"/>
  <c r="AP99" i="1"/>
  <c r="M98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K97" i="16" s="1"/>
  <c r="N100" i="1" a="1"/>
  <c r="N100" i="1"/>
  <c r="L97" i="16" s="1"/>
  <c r="R100" i="1"/>
  <c r="S100" i="1" a="1"/>
  <c r="S100" i="1"/>
  <c r="D97" i="16" s="1"/>
  <c r="T100" i="1" a="1"/>
  <c r="T100" i="1"/>
  <c r="E97" i="16" s="1"/>
  <c r="AI100" i="1"/>
  <c r="AJ100" i="1"/>
  <c r="AK100" i="1"/>
  <c r="K99" i="11" s="1"/>
  <c r="AL100" i="1"/>
  <c r="AM100" i="1"/>
  <c r="AN100" i="1"/>
  <c r="AO100" i="1"/>
  <c r="BE100" i="1" s="1"/>
  <c r="AP100" i="1"/>
  <c r="M99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K98" i="16" s="1"/>
  <c r="N101" i="1" a="1"/>
  <c r="N101" i="1"/>
  <c r="L98" i="16" s="1"/>
  <c r="R101" i="1"/>
  <c r="S101" i="1" a="1"/>
  <c r="S101" i="1"/>
  <c r="D98" i="16" s="1"/>
  <c r="T101" i="1" a="1"/>
  <c r="T101" i="1"/>
  <c r="E98" i="16" s="1"/>
  <c r="AI101" i="1"/>
  <c r="AJ101" i="1"/>
  <c r="AK101" i="1"/>
  <c r="K100" i="11" s="1"/>
  <c r="AL101" i="1"/>
  <c r="AM101" i="1"/>
  <c r="AN101" i="1"/>
  <c r="AO101" i="1"/>
  <c r="BE101" i="1" s="1"/>
  <c r="AP101" i="1"/>
  <c r="M100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K99" i="16" s="1"/>
  <c r="N102" i="1" a="1"/>
  <c r="N102" i="1"/>
  <c r="L99" i="16" s="1"/>
  <c r="R102" i="1"/>
  <c r="S102" i="1" a="1"/>
  <c r="S102" i="1"/>
  <c r="D99" i="16" s="1"/>
  <c r="T102" i="1" a="1"/>
  <c r="T102" i="1"/>
  <c r="E99" i="16" s="1"/>
  <c r="AI102" i="1"/>
  <c r="AJ102" i="1"/>
  <c r="AK102" i="1"/>
  <c r="K101" i="11" s="1"/>
  <c r="AL102" i="1"/>
  <c r="AM102" i="1"/>
  <c r="AN102" i="1"/>
  <c r="AO102" i="1"/>
  <c r="BE102" i="1" s="1"/>
  <c r="AP102" i="1"/>
  <c r="M101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K100" i="16" s="1"/>
  <c r="N103" i="1" a="1"/>
  <c r="N103" i="1"/>
  <c r="L100" i="16" s="1"/>
  <c r="R103" i="1"/>
  <c r="S103" i="1" a="1"/>
  <c r="S103" i="1"/>
  <c r="D100" i="16" s="1"/>
  <c r="T103" i="1" a="1"/>
  <c r="T103" i="1"/>
  <c r="E100" i="16" s="1"/>
  <c r="AI103" i="1"/>
  <c r="AJ103" i="1"/>
  <c r="AK103" i="1"/>
  <c r="K102" i="11" s="1"/>
  <c r="AL103" i="1"/>
  <c r="AM103" i="1"/>
  <c r="AN103" i="1"/>
  <c r="AO103" i="1"/>
  <c r="BE103" i="1" s="1"/>
  <c r="AP103" i="1"/>
  <c r="M102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K101" i="16" s="1"/>
  <c r="N104" i="1" a="1"/>
  <c r="N104" i="1"/>
  <c r="L101" i="16" s="1"/>
  <c r="R104" i="1"/>
  <c r="S104" i="1" a="1"/>
  <c r="S104" i="1"/>
  <c r="D101" i="16" s="1"/>
  <c r="T104" i="1" a="1"/>
  <c r="T104" i="1"/>
  <c r="E101" i="16" s="1"/>
  <c r="AI104" i="1"/>
  <c r="AJ104" i="1"/>
  <c r="AK104" i="1"/>
  <c r="K103" i="11" s="1"/>
  <c r="AL104" i="1"/>
  <c r="AM104" i="1"/>
  <c r="AN104" i="1"/>
  <c r="AO104" i="1"/>
  <c r="BE104" i="1" s="1"/>
  <c r="AP104" i="1"/>
  <c r="M103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K102" i="16" s="1"/>
  <c r="N105" i="1" a="1"/>
  <c r="N105" i="1"/>
  <c r="L102" i="16" s="1"/>
  <c r="R105" i="1"/>
  <c r="S105" i="1" a="1"/>
  <c r="S105" i="1"/>
  <c r="D102" i="16" s="1"/>
  <c r="T105" i="1" a="1"/>
  <c r="T105" i="1"/>
  <c r="E102" i="16" s="1"/>
  <c r="AI105" i="1"/>
  <c r="AJ105" i="1"/>
  <c r="AK105" i="1"/>
  <c r="K104" i="11" s="1"/>
  <c r="AL105" i="1"/>
  <c r="AM105" i="1"/>
  <c r="AN105" i="1"/>
  <c r="AO105" i="1"/>
  <c r="BE105" i="1" s="1"/>
  <c r="AP105" i="1"/>
  <c r="M104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K103" i="16" s="1"/>
  <c r="N106" i="1" a="1"/>
  <c r="N106" i="1"/>
  <c r="L103" i="16" s="1"/>
  <c r="R106" i="1"/>
  <c r="S106" i="1" a="1"/>
  <c r="S106" i="1"/>
  <c r="D103" i="16" s="1"/>
  <c r="T106" i="1" a="1"/>
  <c r="T106" i="1"/>
  <c r="E103" i="16" s="1"/>
  <c r="AI106" i="1"/>
  <c r="AJ106" i="1"/>
  <c r="AK106" i="1"/>
  <c r="K105" i="11" s="1"/>
  <c r="AL106" i="1"/>
  <c r="AM106" i="1"/>
  <c r="AN106" i="1"/>
  <c r="AO106" i="1"/>
  <c r="BE106" i="1" s="1"/>
  <c r="AP106" i="1"/>
  <c r="M105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K104" i="16" s="1"/>
  <c r="N107" i="1" a="1"/>
  <c r="N107" i="1"/>
  <c r="L104" i="16" s="1"/>
  <c r="R107" i="1"/>
  <c r="S107" i="1" a="1"/>
  <c r="S107" i="1"/>
  <c r="D104" i="16" s="1"/>
  <c r="T107" i="1" a="1"/>
  <c r="T107" i="1"/>
  <c r="E104" i="16" s="1"/>
  <c r="AI107" i="1"/>
  <c r="AJ107" i="1"/>
  <c r="AK107" i="1"/>
  <c r="K106" i="11" s="1"/>
  <c r="AL107" i="1"/>
  <c r="AM107" i="1"/>
  <c r="AN107" i="1"/>
  <c r="AO107" i="1"/>
  <c r="BE107" i="1" s="1"/>
  <c r="AP107" i="1"/>
  <c r="M106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K105" i="16" s="1"/>
  <c r="N108" i="1" a="1"/>
  <c r="N108" i="1"/>
  <c r="L105" i="16" s="1"/>
  <c r="R108" i="1"/>
  <c r="S108" i="1" a="1"/>
  <c r="S108" i="1"/>
  <c r="D105" i="16" s="1"/>
  <c r="T108" i="1" a="1"/>
  <c r="T108" i="1"/>
  <c r="E105" i="16" s="1"/>
  <c r="AI108" i="1"/>
  <c r="AJ108" i="1"/>
  <c r="AK108" i="1"/>
  <c r="K107" i="11" s="1"/>
  <c r="AL108" i="1"/>
  <c r="AM108" i="1"/>
  <c r="AN108" i="1"/>
  <c r="AO108" i="1"/>
  <c r="BE108" i="1" s="1"/>
  <c r="AP108" i="1"/>
  <c r="M107" i="11" s="1"/>
  <c r="AQ108" i="1"/>
  <c r="AY108" i="1"/>
  <c r="BB108" i="1"/>
  <c r="BC108" i="1" a="1"/>
  <c r="BC108" i="1" s="1"/>
  <c r="BD108" i="1" a="1"/>
  <c r="BD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AY109" i="1"/>
  <c r="BC109" i="1" a="1"/>
  <c r="BC109" i="1" s="1"/>
  <c r="BF109" i="1"/>
  <c r="BR109" i="1"/>
  <c r="BS109" i="1"/>
  <c r="BT109" i="1"/>
  <c r="A110" i="1"/>
  <c r="C110" i="1"/>
  <c r="G110" i="1"/>
  <c r="M110" i="1" a="1"/>
  <c r="M110" i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AJ110" i="1"/>
  <c r="AK110" i="1"/>
  <c r="K109" i="11" s="1"/>
  <c r="AL110" i="1"/>
  <c r="AM110" i="1"/>
  <c r="AO110" i="1"/>
  <c r="BE110" i="1" s="1"/>
  <c r="AP110" i="1"/>
  <c r="M109" i="11" s="1"/>
  <c r="AQ110" i="1"/>
  <c r="AY110" i="1"/>
  <c r="BB110" i="1"/>
  <c r="BC110" i="1" a="1"/>
  <c r="BC110" i="1" s="1"/>
  <c r="BD110" i="1" a="1"/>
  <c r="BD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AY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AY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AJ113" i="1"/>
  <c r="AK113" i="1"/>
  <c r="K112" i="11" s="1"/>
  <c r="AL113" i="1"/>
  <c r="AO113" i="1"/>
  <c r="BE113" i="1" s="1"/>
  <c r="AP113" i="1"/>
  <c r="M112" i="11" s="1"/>
  <c r="AQ113" i="1"/>
  <c r="AY113" i="1"/>
  <c r="BB113" i="1"/>
  <c r="BC113" i="1" a="1"/>
  <c r="BC113" i="1" s="1"/>
  <c r="BD113" i="1" a="1"/>
  <c r="BD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AY114" i="1"/>
  <c r="BC114" i="1" a="1"/>
  <c r="BC114" i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AY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AJ116" i="1"/>
  <c r="AK116" i="1"/>
  <c r="K115" i="11" s="1"/>
  <c r="AL116" i="1"/>
  <c r="AO116" i="1"/>
  <c r="BE116" i="1" s="1"/>
  <c r="AP116" i="1"/>
  <c r="M115" i="11" s="1"/>
  <c r="AQ116" i="1"/>
  <c r="AY116" i="1"/>
  <c r="BB116" i="1"/>
  <c r="BC116" i="1" a="1"/>
  <c r="BC116" i="1" s="1"/>
  <c r="BD116" i="1" a="1"/>
  <c r="BD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AY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AY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AY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R120" i="1"/>
  <c r="S120" i="1" a="1"/>
  <c r="S120" i="1" s="1"/>
  <c r="D117" i="16" s="1"/>
  <c r="T120" i="1" a="1"/>
  <c r="T120" i="1" s="1"/>
  <c r="E117" i="16" s="1"/>
  <c r="AI120" i="1"/>
  <c r="AJ120" i="1"/>
  <c r="AK120" i="1"/>
  <c r="K119" i="11" s="1"/>
  <c r="AL120" i="1"/>
  <c r="AO120" i="1"/>
  <c r="BE120" i="1" s="1"/>
  <c r="AP120" i="1"/>
  <c r="M119" i="11" s="1"/>
  <c r="AQ120" i="1"/>
  <c r="AY120" i="1"/>
  <c r="BB120" i="1"/>
  <c r="BC120" i="1" a="1"/>
  <c r="BC120" i="1" s="1"/>
  <c r="BD120" i="1" a="1"/>
  <c r="BD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AY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AY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AY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AY124" i="1"/>
  <c r="BC124" i="1" a="1"/>
  <c r="BC124" i="1" s="1"/>
  <c r="BD124" i="1" a="1"/>
  <c r="BD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AY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AY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AY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AY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AY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AY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AY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AY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AY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AY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AY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AY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AJ139" i="1"/>
  <c r="AK139" i="1"/>
  <c r="K138" i="11" s="1"/>
  <c r="AL139" i="1"/>
  <c r="AO139" i="1"/>
  <c r="BE139" i="1" s="1"/>
  <c r="AP139" i="1"/>
  <c r="M138" i="11" s="1"/>
  <c r="AQ139" i="1"/>
  <c r="AY139" i="1"/>
  <c r="BB139" i="1"/>
  <c r="BC139" i="1" a="1"/>
  <c r="BC139" i="1" s="1"/>
  <c r="BD139" i="1" a="1"/>
  <c r="BD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AY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AY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AY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AY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AY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9" i="11" s="1"/>
  <c r="AL160" i="1"/>
  <c r="AO160" i="1"/>
  <c r="AP160" i="1"/>
  <c r="M159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60" i="11" s="1"/>
  <c r="AL161" i="1"/>
  <c r="AO161" i="1"/>
  <c r="AP161" i="1"/>
  <c r="M160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AJ162" i="1"/>
  <c r="AK162" i="1"/>
  <c r="K161" i="11" s="1"/>
  <c r="AL162" i="1"/>
  <c r="AO162" i="1"/>
  <c r="BE162" i="1" s="1"/>
  <c r="AP162" i="1"/>
  <c r="M161" i="11" s="1"/>
  <c r="AQ162" i="1"/>
  <c r="AY162" i="1"/>
  <c r="BB162" i="1"/>
  <c r="BC162" i="1" a="1"/>
  <c r="BC162" i="1" s="1"/>
  <c r="BD162" i="1" a="1"/>
  <c r="BD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AY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AY190" i="1"/>
  <c r="BB190" i="1"/>
  <c r="BC190" i="1" a="1"/>
  <c r="BC190" i="1" s="1"/>
  <c r="BD190" i="1" a="1"/>
  <c r="BD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AY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AJ203" i="1"/>
  <c r="AK203" i="1"/>
  <c r="K202" i="11" s="1"/>
  <c r="AL203" i="1"/>
  <c r="AM203" i="1"/>
  <c r="AO203" i="1"/>
  <c r="BE203" i="1" s="1"/>
  <c r="AP203" i="1"/>
  <c r="M202" i="11" s="1"/>
  <c r="AQ203" i="1"/>
  <c r="AY203" i="1"/>
  <c r="BB203" i="1"/>
  <c r="BC203" i="1" a="1"/>
  <c r="BC203" i="1" s="1"/>
  <c r="BD203" i="1" a="1"/>
  <c r="BD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9" i="11" s="1"/>
  <c r="AL210" i="1"/>
  <c r="AO210" i="1"/>
  <c r="AP210" i="1"/>
  <c r="M209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AY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AY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2" i="11" s="1"/>
  <c r="AL213" i="1"/>
  <c r="AO213" i="1"/>
  <c r="AP213" i="1"/>
  <c r="M212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3" i="11" s="1"/>
  <c r="AL214" i="1"/>
  <c r="AO214" i="1"/>
  <c r="AP214" i="1"/>
  <c r="M213" i="11" s="1"/>
  <c r="AQ214" i="1"/>
  <c r="AY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AY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5" i="11" s="1"/>
  <c r="AL216" i="1"/>
  <c r="AO216" i="1"/>
  <c r="AP216" i="1"/>
  <c r="M215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6" i="11" s="1"/>
  <c r="AL217" i="1"/>
  <c r="AO217" i="1"/>
  <c r="AP217" i="1"/>
  <c r="M216" i="11" s="1"/>
  <c r="AQ217" i="1"/>
  <c r="AY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AY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8" i="11" s="1"/>
  <c r="AL219" i="1"/>
  <c r="AO219" i="1"/>
  <c r="AP219" i="1"/>
  <c r="M218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9" i="11" s="1"/>
  <c r="AL220" i="1"/>
  <c r="AO220" i="1"/>
  <c r="AP220" i="1"/>
  <c r="M219" i="11" s="1"/>
  <c r="AQ220" i="1"/>
  <c r="AY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AY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21" i="11" s="1"/>
  <c r="AL222" i="1"/>
  <c r="AO222" i="1"/>
  <c r="AP222" i="1"/>
  <c r="M221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2" i="11" s="1"/>
  <c r="AL223" i="1"/>
  <c r="AO223" i="1"/>
  <c r="AP223" i="1"/>
  <c r="M222" i="11" s="1"/>
  <c r="AQ223" i="1"/>
  <c r="AY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AY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4" i="11" s="1"/>
  <c r="AL225" i="1"/>
  <c r="AO225" i="1"/>
  <c r="AP225" i="1"/>
  <c r="M224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5" i="11" s="1"/>
  <c r="AL226" i="1"/>
  <c r="AO226" i="1"/>
  <c r="AP226" i="1"/>
  <c r="M225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7" i="11" s="1"/>
  <c r="AL228" i="1"/>
  <c r="AO228" i="1"/>
  <c r="AP228" i="1"/>
  <c r="M227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8" i="11" s="1"/>
  <c r="AL229" i="1"/>
  <c r="AO229" i="1"/>
  <c r="AP229" i="1"/>
  <c r="M228" i="11" s="1"/>
  <c r="AQ229" i="1"/>
  <c r="AY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AY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30" i="11" s="1"/>
  <c r="AL231" i="1"/>
  <c r="AO231" i="1"/>
  <c r="AP231" i="1"/>
  <c r="M230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31" i="11" s="1"/>
  <c r="AL232" i="1"/>
  <c r="AO232" i="1"/>
  <c r="AP232" i="1"/>
  <c r="M231" i="11" s="1"/>
  <c r="AQ232" i="1"/>
  <c r="AY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AY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3" i="11" s="1"/>
  <c r="AL234" i="1"/>
  <c r="AO234" i="1"/>
  <c r="AP234" i="1"/>
  <c r="M233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4" i="11" s="1"/>
  <c r="AL235" i="1"/>
  <c r="AO235" i="1"/>
  <c r="AP235" i="1"/>
  <c r="M234" i="11" s="1"/>
  <c r="AQ235" i="1"/>
  <c r="AY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AY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6" i="11" s="1"/>
  <c r="AL237" i="1"/>
  <c r="AO237" i="1"/>
  <c r="AP237" i="1"/>
  <c r="M236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7" i="11" s="1"/>
  <c r="AL238" i="1"/>
  <c r="AO238" i="1"/>
  <c r="AP238" i="1"/>
  <c r="M237" i="11" s="1"/>
  <c r="AQ238" i="1"/>
  <c r="AY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AY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9" i="11" s="1"/>
  <c r="AL240" i="1"/>
  <c r="AO240" i="1"/>
  <c r="AP240" i="1"/>
  <c r="M239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40" i="11" s="1"/>
  <c r="AL241" i="1"/>
  <c r="AO241" i="1"/>
  <c r="AP241" i="1"/>
  <c r="M240" i="11" s="1"/>
  <c r="AQ241" i="1"/>
  <c r="AY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AY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2" i="11" s="1"/>
  <c r="AL243" i="1"/>
  <c r="AO243" i="1"/>
  <c r="AP243" i="1"/>
  <c r="M242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3" i="11" s="1"/>
  <c r="AL244" i="1"/>
  <c r="AO244" i="1"/>
  <c r="AP244" i="1"/>
  <c r="M243" i="11" s="1"/>
  <c r="AQ244" i="1"/>
  <c r="AY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AY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5" i="11" s="1"/>
  <c r="AL246" i="1"/>
  <c r="AO246" i="1"/>
  <c r="AP246" i="1"/>
  <c r="M245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6" i="11" s="1"/>
  <c r="AL247" i="1"/>
  <c r="AO247" i="1"/>
  <c r="AP247" i="1"/>
  <c r="M246" i="11" s="1"/>
  <c r="AQ247" i="1"/>
  <c r="AY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AY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8" i="11" s="1"/>
  <c r="AL249" i="1"/>
  <c r="AO249" i="1"/>
  <c r="AP249" i="1"/>
  <c r="M248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9" i="11" s="1"/>
  <c r="AL250" i="1"/>
  <c r="AO250" i="1"/>
  <c r="AP250" i="1"/>
  <c r="M249" i="11" s="1"/>
  <c r="AQ250" i="1"/>
  <c r="AY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AY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51" i="11" s="1"/>
  <c r="AL252" i="1"/>
  <c r="AO252" i="1"/>
  <c r="AP252" i="1"/>
  <c r="M251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AY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AY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4" i="11" s="1"/>
  <c r="AL255" i="1"/>
  <c r="AO255" i="1"/>
  <c r="AP255" i="1"/>
  <c r="M254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5" i="11" s="1"/>
  <c r="AL256" i="1"/>
  <c r="AO256" i="1"/>
  <c r="AP256" i="1"/>
  <c r="M255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8" i="11" s="1"/>
  <c r="AL259" i="1"/>
  <c r="AO259" i="1"/>
  <c r="AP259" i="1"/>
  <c r="M258" i="11" s="1"/>
  <c r="AQ259" i="1"/>
  <c r="AY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AY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60" i="11" s="1"/>
  <c r="AL261" i="1"/>
  <c r="AO261" i="1"/>
  <c r="AP261" i="1"/>
  <c r="M260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61" i="11" s="1"/>
  <c r="AL262" i="1"/>
  <c r="AO262" i="1"/>
  <c r="AP262" i="1"/>
  <c r="M261" i="11" s="1"/>
  <c r="AQ262" i="1"/>
  <c r="AY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2" i="11" s="1"/>
  <c r="AL263" i="1"/>
  <c r="AO263" i="1"/>
  <c r="AP263" i="1"/>
  <c r="M262" i="11" s="1"/>
  <c r="AQ263" i="1"/>
  <c r="AY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4" i="11" s="1"/>
  <c r="AL265" i="1"/>
  <c r="AO265" i="1"/>
  <c r="AP265" i="1"/>
  <c r="M264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7" i="11" s="1"/>
  <c r="AL268" i="1"/>
  <c r="AO268" i="1"/>
  <c r="AP268" i="1"/>
  <c r="M267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8" i="11" s="1"/>
  <c r="AL269" i="1"/>
  <c r="AO269" i="1"/>
  <c r="AP269" i="1"/>
  <c r="M268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9" i="11" s="1"/>
  <c r="AL270" i="1"/>
  <c r="AO270" i="1"/>
  <c r="AP270" i="1"/>
  <c r="M269" i="11" s="1"/>
  <c r="AQ270" i="1"/>
  <c r="AY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AY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71" i="11" s="1"/>
  <c r="AL272" i="1"/>
  <c r="AO272" i="1"/>
  <c r="AP272" i="1"/>
  <c r="M271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2" i="11" s="1"/>
  <c r="AL273" i="1"/>
  <c r="AO273" i="1"/>
  <c r="AP273" i="1"/>
  <c r="M272" i="11" s="1"/>
  <c r="AQ273" i="1"/>
  <c r="AY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3" i="11" s="1"/>
  <c r="AL274" i="1"/>
  <c r="AO274" i="1"/>
  <c r="AP274" i="1"/>
  <c r="M273" i="11" s="1"/>
  <c r="AQ274" i="1"/>
  <c r="AY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4" i="11" s="1"/>
  <c r="AL275" i="1"/>
  <c r="AO275" i="1"/>
  <c r="AP275" i="1"/>
  <c r="M274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5" i="11" s="1"/>
  <c r="AL276" i="1"/>
  <c r="AO276" i="1"/>
  <c r="AP276" i="1"/>
  <c r="M275" i="11" s="1"/>
  <c r="AQ276" i="1"/>
  <c r="AY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6" i="11" s="1"/>
  <c r="AL277" i="1"/>
  <c r="AO277" i="1"/>
  <c r="AP277" i="1"/>
  <c r="M276" i="11" s="1"/>
  <c r="AQ277" i="1"/>
  <c r="AY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7" i="11" s="1"/>
  <c r="AL278" i="1"/>
  <c r="AO278" i="1"/>
  <c r="AP278" i="1"/>
  <c r="M277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8" i="11" s="1"/>
  <c r="AL279" i="1"/>
  <c r="AO279" i="1"/>
  <c r="AP279" i="1"/>
  <c r="M278" i="11" s="1"/>
  <c r="AQ279" i="1"/>
  <c r="AY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9" i="11" s="1"/>
  <c r="AL280" i="1"/>
  <c r="AO280" i="1"/>
  <c r="AP280" i="1"/>
  <c r="M279" i="11" s="1"/>
  <c r="AQ280" i="1"/>
  <c r="AY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80" i="11" s="1"/>
  <c r="AL281" i="1"/>
  <c r="AO281" i="1"/>
  <c r="AP281" i="1"/>
  <c r="M280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81" i="11" s="1"/>
  <c r="AL282" i="1"/>
  <c r="AO282" i="1"/>
  <c r="AP282" i="1"/>
  <c r="M281" i="11" s="1"/>
  <c r="AQ282" i="1"/>
  <c r="AY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2" i="11" s="1"/>
  <c r="AL283" i="1"/>
  <c r="AO283" i="1"/>
  <c r="AP283" i="1"/>
  <c r="M282" i="11" s="1"/>
  <c r="AQ283" i="1"/>
  <c r="AY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3" i="11" s="1"/>
  <c r="AL284" i="1"/>
  <c r="AO284" i="1"/>
  <c r="AP284" i="1"/>
  <c r="M283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4" i="11" s="1"/>
  <c r="AL285" i="1"/>
  <c r="AO285" i="1"/>
  <c r="AP285" i="1"/>
  <c r="M284" i="11" s="1"/>
  <c r="AQ285" i="1"/>
  <c r="AY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5" i="11" s="1"/>
  <c r="AL286" i="1"/>
  <c r="AO286" i="1"/>
  <c r="AP286" i="1"/>
  <c r="M285" i="11" s="1"/>
  <c r="AQ286" i="1"/>
  <c r="AY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6" i="11" s="1"/>
  <c r="AL287" i="1"/>
  <c r="AO287" i="1"/>
  <c r="AP287" i="1"/>
  <c r="M286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7" i="11" s="1"/>
  <c r="AL288" i="1"/>
  <c r="AO288" i="1"/>
  <c r="AP288" i="1"/>
  <c r="M287" i="11" s="1"/>
  <c r="AQ288" i="1"/>
  <c r="AY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8" i="11" s="1"/>
  <c r="AL289" i="1"/>
  <c r="AO289" i="1"/>
  <c r="AP289" i="1"/>
  <c r="M288" i="11" s="1"/>
  <c r="AQ289" i="1"/>
  <c r="AY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9" i="11" s="1"/>
  <c r="AL290" i="1"/>
  <c r="AO290" i="1"/>
  <c r="AP290" i="1"/>
  <c r="M289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90" i="11" s="1"/>
  <c r="AL291" i="1"/>
  <c r="AO291" i="1"/>
  <c r="AP291" i="1"/>
  <c r="M290" i="11" s="1"/>
  <c r="AQ291" i="1"/>
  <c r="AY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91" i="11" s="1"/>
  <c r="AL292" i="1"/>
  <c r="AO292" i="1"/>
  <c r="AP292" i="1"/>
  <c r="M291" i="11" s="1"/>
  <c r="AQ292" i="1"/>
  <c r="AY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2" i="11" s="1"/>
  <c r="AL293" i="1"/>
  <c r="AO293" i="1"/>
  <c r="AP293" i="1"/>
  <c r="M292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3" i="11" s="1"/>
  <c r="AL294" i="1"/>
  <c r="AO294" i="1"/>
  <c r="AP294" i="1"/>
  <c r="M293" i="11" s="1"/>
  <c r="AQ294" i="1"/>
  <c r="AY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4" i="11" s="1"/>
  <c r="AL295" i="1"/>
  <c r="AO295" i="1"/>
  <c r="AP295" i="1"/>
  <c r="M294" i="11" s="1"/>
  <c r="AQ295" i="1"/>
  <c r="AY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5" i="11" s="1"/>
  <c r="AL296" i="1"/>
  <c r="AO296" i="1"/>
  <c r="AP296" i="1"/>
  <c r="M295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6" i="11" s="1"/>
  <c r="AL297" i="1"/>
  <c r="AO297" i="1"/>
  <c r="AP297" i="1"/>
  <c r="M296" i="11" s="1"/>
  <c r="AQ297" i="1"/>
  <c r="AY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7" i="11" s="1"/>
  <c r="AL298" i="1"/>
  <c r="AO298" i="1"/>
  <c r="AP298" i="1"/>
  <c r="M297" i="11" s="1"/>
  <c r="AQ298" i="1"/>
  <c r="AY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8" i="11" s="1"/>
  <c r="AL299" i="1"/>
  <c r="AO299" i="1"/>
  <c r="AP299" i="1"/>
  <c r="M298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9" i="11" s="1"/>
  <c r="AL300" i="1"/>
  <c r="AO300" i="1"/>
  <c r="AP300" i="1"/>
  <c r="M299" i="11" s="1"/>
  <c r="AQ300" i="1"/>
  <c r="AY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AY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01" i="11" s="1"/>
  <c r="AL302" i="1"/>
  <c r="AO302" i="1"/>
  <c r="AP302" i="1"/>
  <c r="M301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2" i="11" s="1"/>
  <c r="AL303" i="1"/>
  <c r="AO303" i="1"/>
  <c r="AP303" i="1"/>
  <c r="M302" i="11" s="1"/>
  <c r="AQ303" i="1"/>
  <c r="AY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4" i="11" s="1"/>
  <c r="AL305" i="1"/>
  <c r="AO305" i="1"/>
  <c r="AP305" i="1"/>
  <c r="M304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5" i="11" s="1"/>
  <c r="AL306" i="1"/>
  <c r="AO306" i="1"/>
  <c r="AP306" i="1"/>
  <c r="M305" i="11" s="1"/>
  <c r="AQ306" i="1"/>
  <c r="AY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7" i="11" s="1"/>
  <c r="AL308" i="1"/>
  <c r="AO308" i="1"/>
  <c r="AP308" i="1"/>
  <c r="M307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8" i="11" s="1"/>
  <c r="AL309" i="1"/>
  <c r="AO309" i="1"/>
  <c r="AP309" i="1"/>
  <c r="M308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10" i="11" s="1"/>
  <c r="AL311" i="1"/>
  <c r="AO311" i="1"/>
  <c r="AP311" i="1"/>
  <c r="M310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AY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9" i="11" s="1"/>
  <c r="AL330" i="1"/>
  <c r="AO330" i="1"/>
  <c r="AP330" i="1"/>
  <c r="M329" i="11" s="1"/>
  <c r="AQ330" i="1"/>
  <c r="AY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30" i="11" s="1"/>
  <c r="AL331" i="1"/>
  <c r="AO331" i="1"/>
  <c r="AP331" i="1"/>
  <c r="M330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31" i="11" s="1"/>
  <c r="AL332" i="1"/>
  <c r="AO332" i="1"/>
  <c r="AP332" i="1"/>
  <c r="M331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2" i="11" s="1"/>
  <c r="AL333" i="1"/>
  <c r="AO333" i="1"/>
  <c r="AP333" i="1"/>
  <c r="M332" i="11" s="1"/>
  <c r="AQ333" i="1"/>
  <c r="AY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3" i="11" s="1"/>
  <c r="AL334" i="1"/>
  <c r="AO334" i="1"/>
  <c r="AP334" i="1"/>
  <c r="M333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4" i="11" s="1"/>
  <c r="AL335" i="1"/>
  <c r="AO335" i="1"/>
  <c r="AP335" i="1"/>
  <c r="M334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6" i="11" s="1"/>
  <c r="AL337" i="1"/>
  <c r="AO337" i="1"/>
  <c r="AP337" i="1"/>
  <c r="M336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7" i="11" s="1"/>
  <c r="AL338" i="1"/>
  <c r="AO338" i="1"/>
  <c r="AP338" i="1"/>
  <c r="M337" i="11" s="1"/>
  <c r="AQ338" i="1"/>
  <c r="AY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9" i="11" s="1"/>
  <c r="AL340" i="1"/>
  <c r="AO340" i="1"/>
  <c r="AP340" i="1"/>
  <c r="M339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40" i="11" s="1"/>
  <c r="AL341" i="1"/>
  <c r="AO341" i="1"/>
  <c r="AP341" i="1"/>
  <c r="M340" i="11" s="1"/>
  <c r="AQ341" i="1"/>
  <c r="AY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2" i="11" s="1"/>
  <c r="AL343" i="1"/>
  <c r="AO343" i="1"/>
  <c r="AP343" i="1"/>
  <c r="M342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3" i="11" s="1"/>
  <c r="AL344" i="1"/>
  <c r="AO344" i="1"/>
  <c r="AP344" i="1"/>
  <c r="M343" i="11" s="1"/>
  <c r="AQ344" i="1"/>
  <c r="AY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C345" i="1" a="1"/>
  <c r="BC345" i="1" s="1"/>
  <c r="BF345" i="1"/>
  <c r="BR345" i="1"/>
  <c r="BQ345" i="1" s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6" i="11" s="1"/>
  <c r="AL347" i="1"/>
  <c r="AO347" i="1"/>
  <c r="AP347" i="1"/>
  <c r="M346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8" i="11" s="1"/>
  <c r="AL349" i="1"/>
  <c r="AO349" i="1"/>
  <c r="AP349" i="1"/>
  <c r="M348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50" i="11" s="1"/>
  <c r="AL351" i="1"/>
  <c r="AO351" i="1"/>
  <c r="AP351" i="1"/>
  <c r="M350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51" i="11" s="1"/>
  <c r="AL352" i="1"/>
  <c r="AO352" i="1"/>
  <c r="AP352" i="1"/>
  <c r="M351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3" i="11" s="1"/>
  <c r="AL354" i="1"/>
  <c r="AO354" i="1"/>
  <c r="AP354" i="1"/>
  <c r="M353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4" i="11" s="1"/>
  <c r="AL355" i="1"/>
  <c r="AO355" i="1"/>
  <c r="AP355" i="1"/>
  <c r="M354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7" i="11" s="1"/>
  <c r="AL358" i="1"/>
  <c r="AO358" i="1"/>
  <c r="AP358" i="1"/>
  <c r="M357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9" i="11" s="1"/>
  <c r="AL360" i="1"/>
  <c r="AO360" i="1"/>
  <c r="AP360" i="1"/>
  <c r="M359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60" i="11" s="1"/>
  <c r="AL361" i="1"/>
  <c r="AO361" i="1"/>
  <c r="AP361" i="1"/>
  <c r="M360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2" i="11" s="1"/>
  <c r="AL363" i="1"/>
  <c r="AO363" i="1"/>
  <c r="AP363" i="1"/>
  <c r="M362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3" i="11" s="1"/>
  <c r="AL364" i="1"/>
  <c r="AO364" i="1"/>
  <c r="AP364" i="1"/>
  <c r="M363" i="11" s="1"/>
  <c r="AQ364" i="1"/>
  <c r="AY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5" i="11" s="1"/>
  <c r="AL366" i="1"/>
  <c r="AO366" i="1"/>
  <c r="AP366" i="1"/>
  <c r="M365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6" i="11" s="1"/>
  <c r="AL367" i="1"/>
  <c r="AO367" i="1"/>
  <c r="AP367" i="1"/>
  <c r="M366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8" i="11" s="1"/>
  <c r="AL369" i="1"/>
  <c r="AO369" i="1"/>
  <c r="AP369" i="1"/>
  <c r="M368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9" i="11" s="1"/>
  <c r="AL370" i="1"/>
  <c r="AO370" i="1"/>
  <c r="AP370" i="1"/>
  <c r="M369" i="11" s="1"/>
  <c r="AQ370" i="1"/>
  <c r="AY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C371" i="1" a="1"/>
  <c r="BC371" i="1" s="1"/>
  <c r="BF371" i="1"/>
  <c r="BR371" i="1"/>
  <c r="BQ371" i="1" s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71" i="11" s="1"/>
  <c r="AL372" i="1"/>
  <c r="AO372" i="1"/>
  <c r="AP372" i="1"/>
  <c r="M371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2" i="11" s="1"/>
  <c r="AL373" i="1"/>
  <c r="AO373" i="1"/>
  <c r="AP373" i="1"/>
  <c r="M372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AY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4" i="11" s="1"/>
  <c r="AL375" i="1"/>
  <c r="AO375" i="1"/>
  <c r="AP375" i="1"/>
  <c r="M374" i="11" s="1"/>
  <c r="AQ375" i="1"/>
  <c r="AY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5" i="11" s="1"/>
  <c r="AL376" i="1"/>
  <c r="AO376" i="1"/>
  <c r="AP376" i="1"/>
  <c r="M375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7" i="11" s="1"/>
  <c r="AL378" i="1"/>
  <c r="AO378" i="1"/>
  <c r="AP378" i="1"/>
  <c r="M377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8" i="11" s="1"/>
  <c r="AL379" i="1"/>
  <c r="AO379" i="1"/>
  <c r="AP379" i="1"/>
  <c r="M378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AY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80" i="11" s="1"/>
  <c r="AL381" i="1"/>
  <c r="AO381" i="1"/>
  <c r="AP381" i="1"/>
  <c r="M380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81" i="11" s="1"/>
  <c r="AL382" i="1"/>
  <c r="AO382" i="1"/>
  <c r="AP382" i="1"/>
  <c r="M381" i="11" s="1"/>
  <c r="AQ382" i="1"/>
  <c r="AY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AY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AY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4" i="11" s="1"/>
  <c r="AL385" i="1"/>
  <c r="AO385" i="1"/>
  <c r="AP385" i="1"/>
  <c r="M384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5" i="11" s="1"/>
  <c r="AL386" i="1"/>
  <c r="AO386" i="1"/>
  <c r="AP386" i="1"/>
  <c r="M385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7" i="11" s="1"/>
  <c r="AL388" i="1"/>
  <c r="AO388" i="1"/>
  <c r="AP388" i="1"/>
  <c r="M387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AY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AY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AY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2" i="11" s="1"/>
  <c r="AL393" i="1"/>
  <c r="AO393" i="1"/>
  <c r="AP393" i="1"/>
  <c r="M392" i="11" s="1"/>
  <c r="AQ393" i="1"/>
  <c r="AY393" i="1"/>
  <c r="BC393" i="1" a="1"/>
  <c r="BC393" i="1" s="1"/>
  <c r="BF393" i="1"/>
  <c r="BR393" i="1"/>
  <c r="BQ393" i="1" s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3" i="11" s="1"/>
  <c r="AL394" i="1"/>
  <c r="AO394" i="1"/>
  <c r="AP394" i="1"/>
  <c r="M393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4" i="11" s="1"/>
  <c r="AL395" i="1"/>
  <c r="AO395" i="1"/>
  <c r="AP395" i="1"/>
  <c r="M394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7" i="11" s="1"/>
  <c r="AL398" i="1"/>
  <c r="AO398" i="1"/>
  <c r="AP398" i="1"/>
  <c r="M397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AY399" i="1"/>
  <c r="BC399" i="1" a="1"/>
  <c r="BC399" i="1" s="1"/>
  <c r="BF399" i="1"/>
  <c r="BR399" i="1"/>
  <c r="BQ399" i="1" s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AY400" i="1"/>
  <c r="BC400" i="1" a="1"/>
  <c r="BC400" i="1" s="1"/>
  <c r="BF400" i="1"/>
  <c r="BR400" i="1"/>
  <c r="BQ400" i="1" s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00" i="11" s="1"/>
  <c r="AL401" i="1"/>
  <c r="AO401" i="1"/>
  <c r="AP401" i="1"/>
  <c r="M400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01" i="11" s="1"/>
  <c r="AL402" i="1"/>
  <c r="AO402" i="1"/>
  <c r="AP402" i="1"/>
  <c r="M401" i="11" s="1"/>
  <c r="AQ402" i="1"/>
  <c r="AY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2" i="11" s="1"/>
  <c r="AL403" i="1"/>
  <c r="AO403" i="1"/>
  <c r="AP403" i="1"/>
  <c r="M402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3" i="11" s="1"/>
  <c r="AL404" i="1"/>
  <c r="AO404" i="1"/>
  <c r="AP404" i="1"/>
  <c r="M403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4" i="11" s="1"/>
  <c r="AL405" i="1"/>
  <c r="AO405" i="1"/>
  <c r="AP405" i="1"/>
  <c r="M404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5" i="11" s="1"/>
  <c r="AL406" i="1"/>
  <c r="AO406" i="1"/>
  <c r="AP406" i="1"/>
  <c r="M405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6" i="11" s="1"/>
  <c r="AL407" i="1"/>
  <c r="AO407" i="1"/>
  <c r="AP407" i="1"/>
  <c r="M406" i="11" s="1"/>
  <c r="AQ407" i="1"/>
  <c r="AY407" i="1"/>
  <c r="BC407" i="1" a="1"/>
  <c r="BC407" i="1" s="1"/>
  <c r="BF407" i="1"/>
  <c r="BR407" i="1"/>
  <c r="BQ407" i="1" s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7" i="11" s="1"/>
  <c r="AL408" i="1"/>
  <c r="AO408" i="1"/>
  <c r="AP408" i="1"/>
  <c r="M407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8" i="11" s="1"/>
  <c r="AL409" i="1"/>
  <c r="AO409" i="1"/>
  <c r="AP409" i="1"/>
  <c r="M408" i="11" s="1"/>
  <c r="AQ409" i="1"/>
  <c r="AY409" i="1"/>
  <c r="BC409" i="1" a="1"/>
  <c r="BC409" i="1" s="1"/>
  <c r="BF409" i="1"/>
  <c r="BR409" i="1"/>
  <c r="BQ409" i="1" s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9" i="11" s="1"/>
  <c r="AL410" i="1"/>
  <c r="AO410" i="1"/>
  <c r="AP410" i="1"/>
  <c r="M409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10" i="11" s="1"/>
  <c r="AL411" i="1"/>
  <c r="AO411" i="1"/>
  <c r="AP411" i="1"/>
  <c r="M410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11" i="11" s="1"/>
  <c r="AL412" i="1"/>
  <c r="AO412" i="1"/>
  <c r="AP412" i="1"/>
  <c r="M411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2" i="11" s="1"/>
  <c r="AL413" i="1"/>
  <c r="AO413" i="1"/>
  <c r="AP413" i="1"/>
  <c r="M412" i="11" s="1"/>
  <c r="AQ413" i="1"/>
  <c r="AY413" i="1"/>
  <c r="BC413" i="1" a="1"/>
  <c r="BC413" i="1" s="1"/>
  <c r="BF413" i="1"/>
  <c r="BR413" i="1"/>
  <c r="BQ413" i="1" s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3" i="11" s="1"/>
  <c r="AL414" i="1"/>
  <c r="AO414" i="1"/>
  <c r="AP414" i="1"/>
  <c r="M413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4" i="11" s="1"/>
  <c r="AL415" i="1"/>
  <c r="AO415" i="1"/>
  <c r="AP415" i="1"/>
  <c r="M414" i="11" s="1"/>
  <c r="AQ415" i="1"/>
  <c r="AY415" i="1"/>
  <c r="BC415" i="1" a="1"/>
  <c r="BC415" i="1" s="1"/>
  <c r="BF415" i="1"/>
  <c r="BR415" i="1"/>
  <c r="BQ415" i="1" s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5" i="11" s="1"/>
  <c r="AL416" i="1"/>
  <c r="AO416" i="1"/>
  <c r="AP416" i="1"/>
  <c r="M415" i="11" s="1"/>
  <c r="AQ416" i="1"/>
  <c r="AY416" i="1"/>
  <c r="BC416" i="1" a="1"/>
  <c r="BC416" i="1" s="1"/>
  <c r="BF416" i="1"/>
  <c r="BQ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6" i="11" s="1"/>
  <c r="AL417" i="1"/>
  <c r="AO417" i="1"/>
  <c r="AP417" i="1"/>
  <c r="M416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7" i="11" s="1"/>
  <c r="AL418" i="1"/>
  <c r="AO418" i="1"/>
  <c r="AP418" i="1"/>
  <c r="M417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8" i="11" s="1"/>
  <c r="AL419" i="1"/>
  <c r="AO419" i="1"/>
  <c r="AP419" i="1"/>
  <c r="M418" i="11" s="1"/>
  <c r="AQ419" i="1"/>
  <c r="AY419" i="1"/>
  <c r="BC419" i="1" a="1"/>
  <c r="BC419" i="1" s="1"/>
  <c r="BF419" i="1"/>
  <c r="BR419" i="1"/>
  <c r="BS419" i="1"/>
  <c r="BQ419" i="1" s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9" i="11" s="1"/>
  <c r="AL420" i="1"/>
  <c r="AO420" i="1"/>
  <c r="AP420" i="1"/>
  <c r="M419" i="11" s="1"/>
  <c r="AQ420" i="1"/>
  <c r="AY420" i="1"/>
  <c r="BC420" i="1" a="1"/>
  <c r="BC420" i="1" s="1"/>
  <c r="BF420" i="1"/>
  <c r="BR420" i="1"/>
  <c r="BS420" i="1"/>
  <c r="BQ420" i="1" s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20" i="11" s="1"/>
  <c r="AL421" i="1"/>
  <c r="AO421" i="1"/>
  <c r="AP421" i="1"/>
  <c r="M420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21" i="11" s="1"/>
  <c r="AL422" i="1"/>
  <c r="AO422" i="1"/>
  <c r="AP422" i="1"/>
  <c r="M421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2" i="11" s="1"/>
  <c r="AL423" i="1"/>
  <c r="AO423" i="1"/>
  <c r="AP423" i="1"/>
  <c r="M422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3" i="11" s="1"/>
  <c r="AL424" i="1"/>
  <c r="AO424" i="1"/>
  <c r="AP424" i="1"/>
  <c r="M423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4" i="11" s="1"/>
  <c r="AL425" i="1"/>
  <c r="AO425" i="1"/>
  <c r="AP425" i="1"/>
  <c r="M424" i="11" s="1"/>
  <c r="AQ425" i="1"/>
  <c r="AY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5" i="11" s="1"/>
  <c r="AL426" i="1"/>
  <c r="AO426" i="1"/>
  <c r="AP426" i="1"/>
  <c r="M425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6" i="11" s="1"/>
  <c r="AL427" i="1"/>
  <c r="AO427" i="1"/>
  <c r="AP427" i="1"/>
  <c r="M426" i="11" s="1"/>
  <c r="AQ427" i="1"/>
  <c r="AY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7" i="11" s="1"/>
  <c r="AL428" i="1"/>
  <c r="AO428" i="1"/>
  <c r="AP428" i="1"/>
  <c r="M427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9" i="11" s="1"/>
  <c r="AL430" i="1"/>
  <c r="AO430" i="1"/>
  <c r="AP430" i="1"/>
  <c r="M429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30" i="11" s="1"/>
  <c r="AL431" i="1"/>
  <c r="AO431" i="1"/>
  <c r="AP431" i="1"/>
  <c r="M430" i="11" s="1"/>
  <c r="AQ431" i="1"/>
  <c r="AY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2" i="11" s="1"/>
  <c r="AL433" i="1"/>
  <c r="AO433" i="1"/>
  <c r="AP433" i="1"/>
  <c r="M432" i="11" s="1"/>
  <c r="AQ433" i="1"/>
  <c r="AY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3" i="11" s="1"/>
  <c r="AL434" i="1"/>
  <c r="AO434" i="1"/>
  <c r="AP434" i="1"/>
  <c r="M433" i="11" s="1"/>
  <c r="AQ434" i="1"/>
  <c r="AY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5" i="11" s="1"/>
  <c r="AL436" i="1"/>
  <c r="AO436" i="1"/>
  <c r="AP436" i="1"/>
  <c r="M435" i="11" s="1"/>
  <c r="AQ436" i="1"/>
  <c r="AY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6" i="11" s="1"/>
  <c r="AL437" i="1"/>
  <c r="AO437" i="1"/>
  <c r="AP437" i="1"/>
  <c r="M436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8" i="11" s="1"/>
  <c r="AL439" i="1"/>
  <c r="AO439" i="1"/>
  <c r="AP439" i="1"/>
  <c r="M438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9" i="11" s="1"/>
  <c r="AL440" i="1"/>
  <c r="AO440" i="1"/>
  <c r="AP440" i="1"/>
  <c r="M439" i="11" s="1"/>
  <c r="AQ440" i="1"/>
  <c r="AY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40" i="11" s="1"/>
  <c r="AL441" i="1"/>
  <c r="AO441" i="1"/>
  <c r="AP441" i="1"/>
  <c r="M440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41" i="11" s="1"/>
  <c r="AL442" i="1"/>
  <c r="AO442" i="1"/>
  <c r="AP442" i="1"/>
  <c r="M441" i="11" s="1"/>
  <c r="AQ442" i="1"/>
  <c r="AY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2" i="11" s="1"/>
  <c r="AL443" i="1"/>
  <c r="AO443" i="1"/>
  <c r="AP443" i="1"/>
  <c r="M442" i="11" s="1"/>
  <c r="AQ443" i="1"/>
  <c r="AY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4" i="11" s="1"/>
  <c r="AL445" i="1"/>
  <c r="AO445" i="1"/>
  <c r="AP445" i="1"/>
  <c r="M444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5" i="11" s="1"/>
  <c r="AL446" i="1"/>
  <c r="AO446" i="1"/>
  <c r="AP446" i="1"/>
  <c r="M445" i="11" s="1"/>
  <c r="AQ446" i="1"/>
  <c r="AY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8" i="11" s="1"/>
  <c r="AL449" i="1"/>
  <c r="AO449" i="1"/>
  <c r="AP449" i="1"/>
  <c r="M448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50" i="11" s="1"/>
  <c r="AL451" i="1"/>
  <c r="AO451" i="1"/>
  <c r="AP451" i="1"/>
  <c r="M450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51" i="11" s="1"/>
  <c r="AL452" i="1"/>
  <c r="AO452" i="1"/>
  <c r="AP452" i="1"/>
  <c r="M451" i="11" s="1"/>
  <c r="AQ452" i="1"/>
  <c r="AY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2" i="11" s="1"/>
  <c r="AL453" i="1"/>
  <c r="AO453" i="1"/>
  <c r="AP453" i="1"/>
  <c r="M452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3" i="11" s="1"/>
  <c r="AL454" i="1"/>
  <c r="AO454" i="1"/>
  <c r="AP454" i="1"/>
  <c r="M453" i="11" s="1"/>
  <c r="AQ454" i="1"/>
  <c r="AY454" i="1"/>
  <c r="BC454" i="1" a="1"/>
  <c r="BC454" i="1" s="1"/>
  <c r="BF454" i="1"/>
  <c r="BR454" i="1"/>
  <c r="BQ454" i="1" s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4" i="11" s="1"/>
  <c r="AL455" i="1"/>
  <c r="AO455" i="1"/>
  <c r="AP455" i="1"/>
  <c r="M454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5" i="11" s="1"/>
  <c r="AL456" i="1"/>
  <c r="AO456" i="1"/>
  <c r="AP456" i="1"/>
  <c r="M455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6" i="11" s="1"/>
  <c r="AL457" i="1"/>
  <c r="AO457" i="1"/>
  <c r="AP457" i="1"/>
  <c r="M456" i="11" s="1"/>
  <c r="AQ457" i="1"/>
  <c r="AY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7" i="11" s="1"/>
  <c r="AL458" i="1"/>
  <c r="AO458" i="1"/>
  <c r="AP458" i="1"/>
  <c r="M457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8" i="11" s="1"/>
  <c r="AL459" i="1"/>
  <c r="AO459" i="1"/>
  <c r="AP459" i="1"/>
  <c r="M458" i="11" s="1"/>
  <c r="AQ459" i="1"/>
  <c r="AY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9" i="11" s="1"/>
  <c r="AL460" i="1"/>
  <c r="AO460" i="1"/>
  <c r="AP460" i="1"/>
  <c r="M459" i="11" s="1"/>
  <c r="AQ460" i="1"/>
  <c r="AY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60" i="11" s="1"/>
  <c r="AL461" i="1"/>
  <c r="AO461" i="1"/>
  <c r="AP461" i="1"/>
  <c r="M460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61" i="11" s="1"/>
  <c r="AL462" i="1"/>
  <c r="AO462" i="1"/>
  <c r="AP462" i="1"/>
  <c r="M461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2" i="11" s="1"/>
  <c r="AL463" i="1"/>
  <c r="AO463" i="1"/>
  <c r="AP463" i="1"/>
  <c r="M462" i="11" s="1"/>
  <c r="AQ463" i="1"/>
  <c r="AY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3" i="11" s="1"/>
  <c r="AL464" i="1"/>
  <c r="AO464" i="1"/>
  <c r="AP464" i="1"/>
  <c r="M463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4" i="11" s="1"/>
  <c r="AL465" i="1"/>
  <c r="AO465" i="1"/>
  <c r="AP465" i="1"/>
  <c r="M464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5" i="11" s="1"/>
  <c r="AL466" i="1"/>
  <c r="AO466" i="1"/>
  <c r="AP466" i="1"/>
  <c r="M465" i="11" s="1"/>
  <c r="AQ466" i="1"/>
  <c r="AY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7" i="11" s="1"/>
  <c r="AL468" i="1"/>
  <c r="AO468" i="1"/>
  <c r="AP468" i="1"/>
  <c r="M467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8" i="11" s="1"/>
  <c r="AL469" i="1"/>
  <c r="AO469" i="1"/>
  <c r="AP469" i="1"/>
  <c r="M468" i="11" s="1"/>
  <c r="AQ469" i="1"/>
  <c r="AY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70" i="11" s="1"/>
  <c r="AL471" i="1"/>
  <c r="AO471" i="1"/>
  <c r="AP471" i="1"/>
  <c r="M470" i="11" s="1"/>
  <c r="AQ471" i="1"/>
  <c r="AY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71" i="11" s="1"/>
  <c r="AL472" i="1"/>
  <c r="AO472" i="1"/>
  <c r="AP472" i="1"/>
  <c r="M471" i="11" s="1"/>
  <c r="AQ472" i="1"/>
  <c r="AY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2" i="11" s="1"/>
  <c r="AL473" i="1"/>
  <c r="AO473" i="1"/>
  <c r="AP473" i="1"/>
  <c r="M472" i="11" s="1"/>
  <c r="AQ473" i="1"/>
  <c r="AY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3" i="11" s="1"/>
  <c r="AL474" i="1"/>
  <c r="AO474" i="1"/>
  <c r="AP474" i="1"/>
  <c r="M473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4" i="11" s="1"/>
  <c r="AL475" i="1"/>
  <c r="AO475" i="1"/>
  <c r="AP475" i="1"/>
  <c r="M474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5" i="11" s="1"/>
  <c r="AL476" i="1"/>
  <c r="AO476" i="1"/>
  <c r="AP476" i="1"/>
  <c r="M475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6" i="11" s="1"/>
  <c r="AL477" i="1"/>
  <c r="AO477" i="1"/>
  <c r="AP477" i="1"/>
  <c r="M476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7" i="11" s="1"/>
  <c r="AL478" i="1"/>
  <c r="AO478" i="1"/>
  <c r="AP478" i="1"/>
  <c r="M477" i="11" s="1"/>
  <c r="AQ478" i="1"/>
  <c r="AY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8" i="11" s="1"/>
  <c r="AL479" i="1"/>
  <c r="AO479" i="1"/>
  <c r="AP479" i="1"/>
  <c r="M478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9" i="11" s="1"/>
  <c r="AL480" i="1"/>
  <c r="AO480" i="1"/>
  <c r="AP480" i="1"/>
  <c r="M479" i="11" s="1"/>
  <c r="AQ480" i="1"/>
  <c r="AY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80" i="11" s="1"/>
  <c r="AL481" i="1"/>
  <c r="AO481" i="1"/>
  <c r="AP481" i="1"/>
  <c r="M480" i="11" s="1"/>
  <c r="AQ481" i="1"/>
  <c r="AY481" i="1"/>
  <c r="BC481" i="1" a="1"/>
  <c r="BC481" i="1" s="1"/>
  <c r="BF481" i="1"/>
  <c r="BR481" i="1"/>
  <c r="BQ481" i="1" s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81" i="11" s="1"/>
  <c r="AL482" i="1"/>
  <c r="AO482" i="1"/>
  <c r="AP482" i="1"/>
  <c r="M481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2" i="11" s="1"/>
  <c r="AL483" i="1"/>
  <c r="AO483" i="1"/>
  <c r="AP483" i="1"/>
  <c r="M482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3" i="11" s="1"/>
  <c r="AL484" i="1"/>
  <c r="AO484" i="1"/>
  <c r="AP484" i="1"/>
  <c r="M483" i="11" s="1"/>
  <c r="AQ484" i="1"/>
  <c r="AY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4" i="11" s="1"/>
  <c r="AL485" i="1"/>
  <c r="AO485" i="1"/>
  <c r="AP485" i="1"/>
  <c r="M484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5" i="11" s="1"/>
  <c r="AL486" i="1"/>
  <c r="AO486" i="1"/>
  <c r="AP486" i="1"/>
  <c r="M485" i="11" s="1"/>
  <c r="AQ486" i="1"/>
  <c r="AY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6" i="11" s="1"/>
  <c r="AL487" i="1"/>
  <c r="AO487" i="1"/>
  <c r="AP487" i="1"/>
  <c r="M486" i="11" s="1"/>
  <c r="AQ487" i="1"/>
  <c r="AY487" i="1"/>
  <c r="BC487" i="1" a="1"/>
  <c r="BC487" i="1" s="1"/>
  <c r="BF487" i="1"/>
  <c r="BR487" i="1"/>
  <c r="BQ487" i="1" s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7" i="11" s="1"/>
  <c r="AL488" i="1"/>
  <c r="AO488" i="1"/>
  <c r="AP488" i="1"/>
  <c r="M487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8" i="11" s="1"/>
  <c r="AL489" i="1"/>
  <c r="AO489" i="1"/>
  <c r="AP489" i="1"/>
  <c r="M488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9" i="11" s="1"/>
  <c r="AL490" i="1"/>
  <c r="AO490" i="1"/>
  <c r="AP490" i="1"/>
  <c r="M489" i="11" s="1"/>
  <c r="AQ490" i="1"/>
  <c r="AY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91" i="11" s="1"/>
  <c r="AL492" i="1"/>
  <c r="AO492" i="1"/>
  <c r="AP492" i="1"/>
  <c r="M491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2" i="11" s="1"/>
  <c r="AL493" i="1"/>
  <c r="AO493" i="1"/>
  <c r="AP493" i="1"/>
  <c r="M492" i="11" s="1"/>
  <c r="AQ493" i="1"/>
  <c r="AY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4" i="11" s="1"/>
  <c r="AL495" i="1"/>
  <c r="AO495" i="1"/>
  <c r="AP495" i="1"/>
  <c r="M494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5" i="11" s="1"/>
  <c r="AL496" i="1"/>
  <c r="AO496" i="1"/>
  <c r="AP496" i="1"/>
  <c r="M495" i="11" s="1"/>
  <c r="AQ496" i="1"/>
  <c r="AY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6" i="11" s="1"/>
  <c r="AL497" i="1"/>
  <c r="AO497" i="1"/>
  <c r="AP497" i="1"/>
  <c r="M496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AY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8" i="11" s="1"/>
  <c r="AL499" i="1"/>
  <c r="AO499" i="1"/>
  <c r="AP499" i="1"/>
  <c r="M498" i="11" s="1"/>
  <c r="AQ499" i="1"/>
  <c r="AY499" i="1"/>
  <c r="BC499" i="1" a="1"/>
  <c r="BC499" i="1" s="1"/>
  <c r="BF499" i="1"/>
  <c r="BR499" i="1"/>
  <c r="BQ499" i="1" s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AY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00" i="11" s="1"/>
  <c r="AL501" i="1"/>
  <c r="AO501" i="1"/>
  <c r="AP501" i="1"/>
  <c r="M500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01" i="11" s="1"/>
  <c r="AL502" i="1"/>
  <c r="AO502" i="1"/>
  <c r="AP502" i="1"/>
  <c r="M501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4" i="11" s="1"/>
  <c r="AL505" i="1"/>
  <c r="AO505" i="1"/>
  <c r="AP505" i="1"/>
  <c r="M504" i="11" s="1"/>
  <c r="AQ505" i="1"/>
  <c r="AY505" i="1"/>
  <c r="BC505" i="1" a="1"/>
  <c r="BC505" i="1" s="1"/>
  <c r="BF505" i="1"/>
  <c r="BR505" i="1"/>
  <c r="BQ505" i="1" s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6" i="11" s="1"/>
  <c r="AL507" i="1"/>
  <c r="AO507" i="1"/>
  <c r="AP507" i="1"/>
  <c r="M506" i="11" s="1"/>
  <c r="AQ507" i="1"/>
  <c r="AY507" i="1"/>
  <c r="BC507" i="1" a="1"/>
  <c r="BC507" i="1" s="1"/>
  <c r="BF507" i="1"/>
  <c r="BR507" i="1"/>
  <c r="BQ507" i="1" s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7" i="11" s="1"/>
  <c r="AL508" i="1"/>
  <c r="AO508" i="1"/>
  <c r="AP508" i="1"/>
  <c r="M507" i="11" s="1"/>
  <c r="AQ508" i="1"/>
  <c r="AY508" i="1"/>
  <c r="BC508" i="1" a="1"/>
  <c r="BC508" i="1" s="1"/>
  <c r="BF508" i="1"/>
  <c r="BQ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8" i="11" s="1"/>
  <c r="AL509" i="1"/>
  <c r="AO509" i="1"/>
  <c r="AP509" i="1"/>
  <c r="M508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10" i="11" s="1"/>
  <c r="AL511" i="1"/>
  <c r="AO511" i="1"/>
  <c r="AP511" i="1"/>
  <c r="M510" i="11" s="1"/>
  <c r="AQ511" i="1"/>
  <c r="AY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2" i="11" s="1"/>
  <c r="AL513" i="1"/>
  <c r="AO513" i="1"/>
  <c r="AP513" i="1"/>
  <c r="M512" i="11" s="1"/>
  <c r="AQ513" i="1"/>
  <c r="AY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3" i="11" s="1"/>
  <c r="AL514" i="1"/>
  <c r="AO514" i="1"/>
  <c r="AP514" i="1"/>
  <c r="M513" i="11" s="1"/>
  <c r="AQ514" i="1"/>
  <c r="AY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5" i="11" s="1"/>
  <c r="AL516" i="1"/>
  <c r="AO516" i="1"/>
  <c r="AP516" i="1"/>
  <c r="M515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6" i="11" s="1"/>
  <c r="AL517" i="1"/>
  <c r="AO517" i="1"/>
  <c r="AP517" i="1"/>
  <c r="M516" i="11" s="1"/>
  <c r="AQ517" i="1"/>
  <c r="AY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8" i="11" s="1"/>
  <c r="AL519" i="1"/>
  <c r="AO519" i="1"/>
  <c r="AP519" i="1"/>
  <c r="M518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9" i="11" s="1"/>
  <c r="AL520" i="1"/>
  <c r="AO520" i="1"/>
  <c r="AP520" i="1"/>
  <c r="M519" i="11" s="1"/>
  <c r="AQ520" i="1"/>
  <c r="AY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AY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2" i="11" s="1"/>
  <c r="AL523" i="1"/>
  <c r="AO523" i="1"/>
  <c r="AP523" i="1"/>
  <c r="M522" i="11" s="1"/>
  <c r="AQ523" i="1"/>
  <c r="AY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3" i="11" s="1"/>
  <c r="AL524" i="1"/>
  <c r="AO524" i="1"/>
  <c r="AP524" i="1"/>
  <c r="M523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4" i="11" s="1"/>
  <c r="AL525" i="1"/>
  <c r="AO525" i="1"/>
  <c r="AP525" i="1"/>
  <c r="M524" i="11" s="1"/>
  <c r="AQ525" i="1"/>
  <c r="AY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5" i="11" s="1"/>
  <c r="AL526" i="1"/>
  <c r="AO526" i="1"/>
  <c r="AP526" i="1"/>
  <c r="M525" i="11" s="1"/>
  <c r="AQ526" i="1"/>
  <c r="AY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AY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7" i="11" s="1"/>
  <c r="AL528" i="1"/>
  <c r="AO528" i="1"/>
  <c r="AP528" i="1"/>
  <c r="M527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8" i="11" s="1"/>
  <c r="AL529" i="1"/>
  <c r="AO529" i="1"/>
  <c r="AP529" i="1"/>
  <c r="M528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30" i="11" s="1"/>
  <c r="AL531" i="1"/>
  <c r="AO531" i="1"/>
  <c r="AP531" i="1"/>
  <c r="M530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31" i="11" s="1"/>
  <c r="AL532" i="1"/>
  <c r="AO532" i="1"/>
  <c r="AP532" i="1"/>
  <c r="M531" i="11" s="1"/>
  <c r="AQ532" i="1"/>
  <c r="AY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3" i="11" s="1"/>
  <c r="AL534" i="1"/>
  <c r="AO534" i="1"/>
  <c r="AP534" i="1"/>
  <c r="M533" i="11" s="1"/>
  <c r="AQ534" i="1"/>
  <c r="AY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4" i="11" s="1"/>
  <c r="AL535" i="1"/>
  <c r="AO535" i="1"/>
  <c r="AP535" i="1"/>
  <c r="M534" i="11" s="1"/>
  <c r="AQ535" i="1"/>
  <c r="AY535" i="1"/>
  <c r="BC535" i="1" a="1"/>
  <c r="BC535" i="1" s="1"/>
  <c r="BF535" i="1"/>
  <c r="BR535" i="1"/>
  <c r="BQ535" i="1" s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5" i="11" s="1"/>
  <c r="AL536" i="1"/>
  <c r="AO536" i="1"/>
  <c r="AP536" i="1"/>
  <c r="M535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6" i="11" s="1"/>
  <c r="AL537" i="1"/>
  <c r="AO537" i="1"/>
  <c r="AP537" i="1"/>
  <c r="M536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AY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AY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9" i="11" s="1"/>
  <c r="AL540" i="1"/>
  <c r="AO540" i="1"/>
  <c r="AP540" i="1"/>
  <c r="M539" i="11" s="1"/>
  <c r="AQ540" i="1"/>
  <c r="AY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AY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2" i="11" s="1"/>
  <c r="AL543" i="1"/>
  <c r="AO543" i="1"/>
  <c r="AP543" i="1"/>
  <c r="M542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AY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5" i="11" s="1"/>
  <c r="AL546" i="1"/>
  <c r="AO546" i="1"/>
  <c r="AP546" i="1"/>
  <c r="M545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6" i="11" s="1"/>
  <c r="AL547" i="1"/>
  <c r="AO547" i="1"/>
  <c r="AP547" i="1"/>
  <c r="M546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7" i="11" s="1"/>
  <c r="AL548" i="1"/>
  <c r="AO548" i="1"/>
  <c r="AP548" i="1"/>
  <c r="M547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8" i="11" s="1"/>
  <c r="AL549" i="1"/>
  <c r="AO549" i="1"/>
  <c r="AP549" i="1"/>
  <c r="M548" i="11" s="1"/>
  <c r="AQ549" i="1"/>
  <c r="AY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50" i="11" s="1"/>
  <c r="AL551" i="1"/>
  <c r="AO551" i="1"/>
  <c r="AP551" i="1"/>
  <c r="M550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51" i="11" s="1"/>
  <c r="AL552" i="1"/>
  <c r="AO552" i="1"/>
  <c r="AP552" i="1"/>
  <c r="M551" i="11" s="1"/>
  <c r="AQ552" i="1"/>
  <c r="AY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3" i="11" s="1"/>
  <c r="AL554" i="1"/>
  <c r="AO554" i="1"/>
  <c r="AP554" i="1"/>
  <c r="M553" i="11" s="1"/>
  <c r="AQ554" i="1"/>
  <c r="AY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4" i="11" s="1"/>
  <c r="AL555" i="1"/>
  <c r="AO555" i="1"/>
  <c r="AP555" i="1"/>
  <c r="M554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6" i="11" s="1"/>
  <c r="AL557" i="1"/>
  <c r="AO557" i="1"/>
  <c r="AP557" i="1"/>
  <c r="M556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7" i="11" s="1"/>
  <c r="AL558" i="1"/>
  <c r="AO558" i="1"/>
  <c r="AP558" i="1"/>
  <c r="M557" i="11" s="1"/>
  <c r="AQ558" i="1"/>
  <c r="AY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AY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60" i="11" s="1"/>
  <c r="AL561" i="1"/>
  <c r="AO561" i="1"/>
  <c r="AP561" i="1"/>
  <c r="M560" i="11" s="1"/>
  <c r="AQ561" i="1"/>
  <c r="AY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61" i="11" s="1"/>
  <c r="AL562" i="1"/>
  <c r="AO562" i="1"/>
  <c r="AP562" i="1"/>
  <c r="M561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2" i="11" s="1"/>
  <c r="AL563" i="1"/>
  <c r="AO563" i="1"/>
  <c r="AP563" i="1"/>
  <c r="M562" i="11" s="1"/>
  <c r="AQ563" i="1"/>
  <c r="AY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3" i="11" s="1"/>
  <c r="AL564" i="1"/>
  <c r="AO564" i="1"/>
  <c r="AP564" i="1"/>
  <c r="M563" i="11" s="1"/>
  <c r="AQ564" i="1"/>
  <c r="AY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AY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5" i="11" s="1"/>
  <c r="AL566" i="1"/>
  <c r="AO566" i="1"/>
  <c r="AP566" i="1"/>
  <c r="M565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6" i="11" s="1"/>
  <c r="AL567" i="1"/>
  <c r="AO567" i="1"/>
  <c r="AP567" i="1"/>
  <c r="M566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AY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8" i="11" s="1"/>
  <c r="AL569" i="1"/>
  <c r="AO569" i="1"/>
  <c r="AP569" i="1"/>
  <c r="M568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9" i="11" s="1"/>
  <c r="AL570" i="1"/>
  <c r="AO570" i="1"/>
  <c r="AP570" i="1"/>
  <c r="M569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AY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AY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4" i="11" s="1"/>
  <c r="AL575" i="1"/>
  <c r="AO575" i="1"/>
  <c r="AP575" i="1"/>
  <c r="M574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5" i="11" s="1"/>
  <c r="AL576" i="1"/>
  <c r="AO576" i="1"/>
  <c r="AP576" i="1"/>
  <c r="M575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AY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7" i="11" s="1"/>
  <c r="AL578" i="1"/>
  <c r="AO578" i="1"/>
  <c r="AP578" i="1"/>
  <c r="M577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9" i="11" s="1"/>
  <c r="AL580" i="1"/>
  <c r="AO580" i="1"/>
  <c r="AP580" i="1"/>
  <c r="M579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AY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2" i="11" s="1"/>
  <c r="AL583" i="1"/>
  <c r="AO583" i="1"/>
  <c r="AP583" i="1"/>
  <c r="M582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3" i="11" s="1"/>
  <c r="AL584" i="1"/>
  <c r="AO584" i="1"/>
  <c r="AP584" i="1"/>
  <c r="M583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4" i="11" s="1"/>
  <c r="AL585" i="1"/>
  <c r="AO585" i="1"/>
  <c r="AP585" i="1"/>
  <c r="M584" i="11" s="1"/>
  <c r="AQ585" i="1"/>
  <c r="AY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5" i="11" s="1"/>
  <c r="AL586" i="1"/>
  <c r="AO586" i="1"/>
  <c r="AP586" i="1"/>
  <c r="M585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6" i="11" s="1"/>
  <c r="AL587" i="1"/>
  <c r="AO587" i="1"/>
  <c r="AP587" i="1"/>
  <c r="M586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7" i="11" s="1"/>
  <c r="AL588" i="1"/>
  <c r="AO588" i="1"/>
  <c r="AP588" i="1"/>
  <c r="M587" i="11" s="1"/>
  <c r="AQ588" i="1"/>
  <c r="AY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9" i="11" s="1"/>
  <c r="AL590" i="1"/>
  <c r="AO590" i="1"/>
  <c r="AP590" i="1"/>
  <c r="M589" i="11" s="1"/>
  <c r="AQ590" i="1"/>
  <c r="AY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90" i="11" s="1"/>
  <c r="AL591" i="1"/>
  <c r="AO591" i="1"/>
  <c r="AP591" i="1"/>
  <c r="M590" i="11" s="1"/>
  <c r="AQ591" i="1"/>
  <c r="AY591" i="1"/>
  <c r="BC591" i="1" a="1"/>
  <c r="BC591" i="1" s="1"/>
  <c r="BF591" i="1"/>
  <c r="BR591" i="1"/>
  <c r="BQ591" i="1" s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AY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2" i="11" s="1"/>
  <c r="AL593" i="1"/>
  <c r="AO593" i="1"/>
  <c r="AP593" i="1"/>
  <c r="M592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3" i="11" s="1"/>
  <c r="AL594" i="1"/>
  <c r="AO594" i="1"/>
  <c r="AP594" i="1"/>
  <c r="M593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AY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5" i="11" s="1"/>
  <c r="AL596" i="1"/>
  <c r="AO596" i="1"/>
  <c r="AP596" i="1"/>
  <c r="M595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6" i="11" s="1"/>
  <c r="AL597" i="1"/>
  <c r="AO597" i="1"/>
  <c r="AP597" i="1"/>
  <c r="M596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8" i="11" s="1"/>
  <c r="AL599" i="1"/>
  <c r="AO599" i="1"/>
  <c r="AP599" i="1"/>
  <c r="M598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9" i="11" s="1"/>
  <c r="AL600" i="1"/>
  <c r="AO600" i="1"/>
  <c r="AP600" i="1"/>
  <c r="M599" i="11" s="1"/>
  <c r="AQ600" i="1"/>
  <c r="AY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01" i="11" s="1"/>
  <c r="AL602" i="1"/>
  <c r="AO602" i="1"/>
  <c r="AP602" i="1"/>
  <c r="M601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2" i="11" s="1"/>
  <c r="AL603" i="1"/>
  <c r="AO603" i="1"/>
  <c r="AP603" i="1"/>
  <c r="M602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AY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4" i="11" s="1"/>
  <c r="AL605" i="1"/>
  <c r="AO605" i="1"/>
  <c r="AP605" i="1"/>
  <c r="M604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5" i="11" s="1"/>
  <c r="AL606" i="1"/>
  <c r="AO606" i="1"/>
  <c r="AP606" i="1"/>
  <c r="M605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AY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7" i="11" s="1"/>
  <c r="AL608" i="1"/>
  <c r="AO608" i="1"/>
  <c r="AP608" i="1"/>
  <c r="M607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8" i="11" s="1"/>
  <c r="AL609" i="1"/>
  <c r="AO609" i="1"/>
  <c r="AP609" i="1"/>
  <c r="M608" i="11" s="1"/>
  <c r="AQ609" i="1"/>
  <c r="AY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10" i="11" s="1"/>
  <c r="AL611" i="1"/>
  <c r="AO611" i="1"/>
  <c r="AP611" i="1"/>
  <c r="M610" i="11" s="1"/>
  <c r="AQ611" i="1"/>
  <c r="AY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11" i="11" s="1"/>
  <c r="AL612" i="1"/>
  <c r="AO612" i="1"/>
  <c r="AP612" i="1"/>
  <c r="M611" i="11" s="1"/>
  <c r="AQ612" i="1"/>
  <c r="AY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3" i="11" s="1"/>
  <c r="AL614" i="1"/>
  <c r="AO614" i="1"/>
  <c r="AP614" i="1"/>
  <c r="M613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4" i="11" s="1"/>
  <c r="AL615" i="1"/>
  <c r="AO615" i="1"/>
  <c r="AP615" i="1"/>
  <c r="M614" i="11" s="1"/>
  <c r="AQ615" i="1"/>
  <c r="AY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6" i="11" s="1"/>
  <c r="AL617" i="1"/>
  <c r="AO617" i="1"/>
  <c r="AP617" i="1"/>
  <c r="M616" i="11" s="1"/>
  <c r="AQ617" i="1"/>
  <c r="AY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7" i="11" s="1"/>
  <c r="AL618" i="1"/>
  <c r="AO618" i="1"/>
  <c r="AP618" i="1"/>
  <c r="M617" i="11" s="1"/>
  <c r="AQ618" i="1"/>
  <c r="AY618" i="1"/>
  <c r="BC618" i="1" a="1"/>
  <c r="BC618" i="1" s="1"/>
  <c r="BF618" i="1"/>
  <c r="BR618" i="1"/>
  <c r="BQ618" i="1" s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AY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9" i="11" s="1"/>
  <c r="AL620" i="1"/>
  <c r="AO620" i="1"/>
  <c r="AP620" i="1"/>
  <c r="M619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20" i="11" s="1"/>
  <c r="AL621" i="1"/>
  <c r="AO621" i="1"/>
  <c r="AP621" i="1"/>
  <c r="M620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AY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2" i="11" s="1"/>
  <c r="AL623" i="1"/>
  <c r="AO623" i="1"/>
  <c r="AP623" i="1"/>
  <c r="M622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3" i="11" s="1"/>
  <c r="AL624" i="1"/>
  <c r="AO624" i="1"/>
  <c r="AP624" i="1"/>
  <c r="M623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6" i="11" s="1"/>
  <c r="AL627" i="1"/>
  <c r="AO627" i="1"/>
  <c r="AP627" i="1"/>
  <c r="M626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8" i="11" s="1"/>
  <c r="AL629" i="1"/>
  <c r="AO629" i="1"/>
  <c r="AP629" i="1"/>
  <c r="M628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9" i="11" s="1"/>
  <c r="AL630" i="1"/>
  <c r="AO630" i="1"/>
  <c r="AP630" i="1"/>
  <c r="M629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2" i="11" s="1"/>
  <c r="AL633" i="1"/>
  <c r="AO633" i="1"/>
  <c r="AP633" i="1"/>
  <c r="M632" i="11" s="1"/>
  <c r="AQ633" i="1"/>
  <c r="AY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5" i="11" s="1"/>
  <c r="AL636" i="1"/>
  <c r="AO636" i="1"/>
  <c r="AP636" i="1"/>
  <c r="M635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8" i="11" s="1"/>
  <c r="AL639" i="1"/>
  <c r="AO639" i="1"/>
  <c r="AP639" i="1"/>
  <c r="M638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AY640" i="1"/>
  <c r="BC640" i="1" a="1"/>
  <c r="BC640" i="1" s="1"/>
  <c r="BF640" i="1"/>
  <c r="BR640" i="1"/>
  <c r="BQ640" i="1" s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40" i="11" s="1"/>
  <c r="AL641" i="1"/>
  <c r="AO641" i="1"/>
  <c r="AP641" i="1"/>
  <c r="M640" i="11" s="1"/>
  <c r="AQ641" i="1"/>
  <c r="AY641" i="1"/>
  <c r="BC641" i="1" a="1"/>
  <c r="BC641" i="1" s="1"/>
  <c r="BF641" i="1"/>
  <c r="BR641" i="1"/>
  <c r="BQ641" i="1" s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41" i="11" s="1"/>
  <c r="AL642" i="1"/>
  <c r="AO642" i="1"/>
  <c r="AP642" i="1"/>
  <c r="M641" i="11" s="1"/>
  <c r="AQ642" i="1"/>
  <c r="AY642" i="1"/>
  <c r="BC642" i="1" a="1"/>
  <c r="BC642" i="1" s="1"/>
  <c r="BF642" i="1"/>
  <c r="BR642" i="1"/>
  <c r="BQ642" i="1" s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AY643" i="1"/>
  <c r="BC643" i="1" a="1"/>
  <c r="BC643" i="1" s="1"/>
  <c r="BF643" i="1"/>
  <c r="BR643" i="1"/>
  <c r="BQ643" i="1" s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4" i="11" s="1"/>
  <c r="AL645" i="1"/>
  <c r="AO645" i="1"/>
  <c r="AP645" i="1"/>
  <c r="M644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AY646" i="1"/>
  <c r="BC646" i="1" a="1"/>
  <c r="BC646" i="1" s="1"/>
  <c r="BF646" i="1"/>
  <c r="BR646" i="1"/>
  <c r="BQ646" i="1" s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AY647" i="1"/>
  <c r="BC647" i="1" a="1"/>
  <c r="BC647" i="1" s="1"/>
  <c r="BF647" i="1"/>
  <c r="BR647" i="1"/>
  <c r="BQ647" i="1" s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7" i="11" s="1"/>
  <c r="AL648" i="1"/>
  <c r="AO648" i="1"/>
  <c r="AP648" i="1"/>
  <c r="M647" i="11" s="1"/>
  <c r="AQ648" i="1"/>
  <c r="AY648" i="1"/>
  <c r="BC648" i="1" a="1"/>
  <c r="BC648" i="1" s="1"/>
  <c r="BF648" i="1"/>
  <c r="BR648" i="1"/>
  <c r="BQ648" i="1" s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AY649" i="1"/>
  <c r="BC649" i="1" a="1"/>
  <c r="BC649" i="1" s="1"/>
  <c r="BF649" i="1"/>
  <c r="BQ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9" i="11" s="1"/>
  <c r="AL650" i="1"/>
  <c r="AO650" i="1"/>
  <c r="AP650" i="1"/>
  <c r="M649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51" i="11" s="1"/>
  <c r="AL652" i="1"/>
  <c r="AO652" i="1"/>
  <c r="AP652" i="1"/>
  <c r="M651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3" i="11" s="1"/>
  <c r="AL654" i="1"/>
  <c r="AO654" i="1"/>
  <c r="AP654" i="1"/>
  <c r="M653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6" i="11" s="1"/>
  <c r="AL657" i="1"/>
  <c r="AO657" i="1"/>
  <c r="AP657" i="1"/>
  <c r="M656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7" i="11" s="1"/>
  <c r="AL658" i="1"/>
  <c r="AO658" i="1"/>
  <c r="AP658" i="1"/>
  <c r="M657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8" i="11" s="1"/>
  <c r="AL659" i="1"/>
  <c r="AO659" i="1"/>
  <c r="AP659" i="1"/>
  <c r="M658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9" i="11" s="1"/>
  <c r="AL660" i="1"/>
  <c r="AO660" i="1"/>
  <c r="AP660" i="1"/>
  <c r="M659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2" i="11" s="1"/>
  <c r="AL663" i="1"/>
  <c r="AO663" i="1"/>
  <c r="AP663" i="1"/>
  <c r="M662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5" i="11" s="1"/>
  <c r="AL666" i="1"/>
  <c r="AO666" i="1"/>
  <c r="AP666" i="1"/>
  <c r="M665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AY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AY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8" i="11" s="1"/>
  <c r="AL669" i="1"/>
  <c r="AO669" i="1"/>
  <c r="AP669" i="1"/>
  <c r="M668" i="11" s="1"/>
  <c r="AQ669" i="1"/>
  <c r="AY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9" i="11" s="1"/>
  <c r="AL670" i="1"/>
  <c r="AO670" i="1"/>
  <c r="AP670" i="1"/>
  <c r="M669" i="11" s="1"/>
  <c r="AQ670" i="1"/>
  <c r="AY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71" i="11" s="1"/>
  <c r="AL672" i="1"/>
  <c r="AO672" i="1"/>
  <c r="AP672" i="1"/>
  <c r="M671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AY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AY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4" i="11" s="1"/>
  <c r="AL675" i="1"/>
  <c r="AO675" i="1"/>
  <c r="AP675" i="1"/>
  <c r="M674" i="11" s="1"/>
  <c r="AQ675" i="1"/>
  <c r="AY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AY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6" i="11" s="1"/>
  <c r="AL677" i="1"/>
  <c r="AO677" i="1"/>
  <c r="AP677" i="1"/>
  <c r="M676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7" i="11" s="1"/>
  <c r="AL678" i="1"/>
  <c r="AO678" i="1"/>
  <c r="AP678" i="1"/>
  <c r="M677" i="11" s="1"/>
  <c r="AQ678" i="1"/>
  <c r="AY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AY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9" i="11" s="1"/>
  <c r="AL680" i="1"/>
  <c r="AO680" i="1"/>
  <c r="AP680" i="1"/>
  <c r="M679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80" i="11" s="1"/>
  <c r="AL681" i="1"/>
  <c r="AO681" i="1"/>
  <c r="AP681" i="1"/>
  <c r="M680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AY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AY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3" i="11" s="1"/>
  <c r="AL684" i="1"/>
  <c r="AO684" i="1"/>
  <c r="AP684" i="1"/>
  <c r="M683" i="11" s="1"/>
  <c r="AQ684" i="1"/>
  <c r="AY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AY685" i="1"/>
  <c r="BC685" i="1" a="1"/>
  <c r="BC685" i="1" s="1"/>
  <c r="BF685" i="1"/>
  <c r="BR685" i="1"/>
  <c r="BS685" i="1"/>
  <c r="BQ685" i="1" s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5" i="11" s="1"/>
  <c r="AL686" i="1"/>
  <c r="AO686" i="1"/>
  <c r="AP686" i="1"/>
  <c r="M685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6" i="11" s="1"/>
  <c r="AL687" i="1"/>
  <c r="AO687" i="1"/>
  <c r="AP687" i="1"/>
  <c r="M686" i="11" s="1"/>
  <c r="AQ687" i="1"/>
  <c r="AY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AY688" i="1"/>
  <c r="BC688" i="1" a="1"/>
  <c r="BC688" i="1" s="1"/>
  <c r="BF688" i="1"/>
  <c r="BR688" i="1"/>
  <c r="BS688" i="1"/>
  <c r="BQ688" i="1" s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9" i="11" s="1"/>
  <c r="AL690" i="1"/>
  <c r="AO690" i="1"/>
  <c r="AP690" i="1"/>
  <c r="M689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91" i="11" s="1"/>
  <c r="AL692" i="1"/>
  <c r="AO692" i="1"/>
  <c r="AP692" i="1"/>
  <c r="M691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2" i="11" s="1"/>
  <c r="AL693" i="1"/>
  <c r="AO693" i="1"/>
  <c r="AP693" i="1"/>
  <c r="M692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AY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4" i="11" s="1"/>
  <c r="AL695" i="1"/>
  <c r="AO695" i="1"/>
  <c r="AP695" i="1"/>
  <c r="M694" i="11" s="1"/>
  <c r="AQ695" i="1"/>
  <c r="AY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5" i="11" s="1"/>
  <c r="AL696" i="1"/>
  <c r="AO696" i="1"/>
  <c r="AP696" i="1"/>
  <c r="M695" i="11" s="1"/>
  <c r="AQ696" i="1"/>
  <c r="AY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6" i="11" s="1"/>
  <c r="AL697" i="1"/>
  <c r="AO697" i="1"/>
  <c r="AP697" i="1"/>
  <c r="M696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7" i="11" s="1"/>
  <c r="AL698" i="1"/>
  <c r="AO698" i="1"/>
  <c r="AP698" i="1"/>
  <c r="M697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8" i="11" s="1"/>
  <c r="AL699" i="1"/>
  <c r="AO699" i="1"/>
  <c r="AP699" i="1"/>
  <c r="M698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AY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AY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AY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AY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3" i="11" s="1"/>
  <c r="AL704" i="1"/>
  <c r="AO704" i="1"/>
  <c r="AP704" i="1"/>
  <c r="M703" i="11" s="1"/>
  <c r="AQ704" i="1"/>
  <c r="AY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AY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5" i="11" s="1"/>
  <c r="AL706" i="1"/>
  <c r="AO706" i="1"/>
  <c r="AP706" i="1"/>
  <c r="M705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6" i="11" s="1"/>
  <c r="AL707" i="1"/>
  <c r="AO707" i="1"/>
  <c r="AP707" i="1"/>
  <c r="M706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7" i="11" s="1"/>
  <c r="AL708" i="1"/>
  <c r="AO708" i="1"/>
  <c r="AP708" i="1"/>
  <c r="M707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8" i="11" s="1"/>
  <c r="AL709" i="1"/>
  <c r="AO709" i="1"/>
  <c r="AP709" i="1"/>
  <c r="M708" i="11" s="1"/>
  <c r="AQ709" i="1"/>
  <c r="AY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AY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10" i="11" s="1"/>
  <c r="AL711" i="1"/>
  <c r="AO711" i="1"/>
  <c r="AP711" i="1"/>
  <c r="M710" i="11" s="1"/>
  <c r="AQ711" i="1"/>
  <c r="AY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AY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2" i="11" s="1"/>
  <c r="AL713" i="1"/>
  <c r="AO713" i="1"/>
  <c r="AP713" i="1"/>
  <c r="M712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3" i="11" s="1"/>
  <c r="AL714" i="1"/>
  <c r="AO714" i="1"/>
  <c r="AP714" i="1"/>
  <c r="M713" i="11" s="1"/>
  <c r="AQ714" i="1"/>
  <c r="AY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AY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5" i="11" s="1"/>
  <c r="AL716" i="1"/>
  <c r="AO716" i="1"/>
  <c r="AP716" i="1"/>
  <c r="M715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6" i="11" s="1"/>
  <c r="AL717" i="1"/>
  <c r="AO717" i="1"/>
  <c r="AP717" i="1"/>
  <c r="M716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8" i="11" s="1"/>
  <c r="AL719" i="1"/>
  <c r="AO719" i="1"/>
  <c r="AP719" i="1"/>
  <c r="M718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9" i="11" s="1"/>
  <c r="AL720" i="1"/>
  <c r="AO720" i="1"/>
  <c r="AP720" i="1"/>
  <c r="M719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20" i="11" s="1"/>
  <c r="AL721" i="1"/>
  <c r="AO721" i="1"/>
  <c r="AP721" i="1"/>
  <c r="M720" i="11" s="1"/>
  <c r="AQ721" i="1"/>
  <c r="AY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21" i="11" s="1"/>
  <c r="AL722" i="1"/>
  <c r="AO722" i="1"/>
  <c r="AP722" i="1"/>
  <c r="M721" i="11" s="1"/>
  <c r="AQ722" i="1"/>
  <c r="AY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2" i="11" s="1"/>
  <c r="AL723" i="1"/>
  <c r="AO723" i="1"/>
  <c r="AP723" i="1"/>
  <c r="M722" i="11" s="1"/>
  <c r="AQ723" i="1"/>
  <c r="AY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3" i="11" s="1"/>
  <c r="AL724" i="1"/>
  <c r="AO724" i="1"/>
  <c r="AP724" i="1"/>
  <c r="M723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4" i="11" s="1"/>
  <c r="AL725" i="1"/>
  <c r="AO725" i="1"/>
  <c r="AP725" i="1"/>
  <c r="M724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5" i="11" s="1"/>
  <c r="AL726" i="1"/>
  <c r="AO726" i="1"/>
  <c r="AP726" i="1"/>
  <c r="M725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AY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AY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AY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30" i="11" s="1"/>
  <c r="AL731" i="1"/>
  <c r="AO731" i="1"/>
  <c r="AP731" i="1"/>
  <c r="M730" i="11" s="1"/>
  <c r="AQ731" i="1"/>
  <c r="AY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AY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2" i="11" s="1"/>
  <c r="AL733" i="1"/>
  <c r="AO733" i="1"/>
  <c r="AP733" i="1"/>
  <c r="M732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3" i="11" s="1"/>
  <c r="AL734" i="1"/>
  <c r="AO734" i="1"/>
  <c r="AP734" i="1"/>
  <c r="M733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4" i="11" s="1"/>
  <c r="AL735" i="1"/>
  <c r="AO735" i="1"/>
  <c r="AP735" i="1"/>
  <c r="M734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AY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6" i="11" s="1"/>
  <c r="AL737" i="1"/>
  <c r="AO737" i="1"/>
  <c r="AP737" i="1"/>
  <c r="M736" i="11" s="1"/>
  <c r="AQ737" i="1"/>
  <c r="AY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7" i="11" s="1"/>
  <c r="AL738" i="1"/>
  <c r="AO738" i="1"/>
  <c r="AP738" i="1"/>
  <c r="M737" i="11" s="1"/>
  <c r="AQ738" i="1"/>
  <c r="AY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AY739" i="1"/>
  <c r="BC739" i="1" a="1"/>
  <c r="BC739" i="1" s="1"/>
  <c r="BF739" i="1"/>
  <c r="BR739" i="1"/>
  <c r="BQ739" i="1" s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9" i="11" s="1"/>
  <c r="AL740" i="1"/>
  <c r="AO740" i="1"/>
  <c r="AP740" i="1"/>
  <c r="M739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40" i="11" s="1"/>
  <c r="AL741" i="1"/>
  <c r="AO741" i="1"/>
  <c r="AP741" i="1"/>
  <c r="M740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AY742" i="1"/>
  <c r="BC742" i="1" a="1"/>
  <c r="BC742" i="1" s="1"/>
  <c r="BF742" i="1"/>
  <c r="BR742" i="1"/>
  <c r="BS742" i="1"/>
  <c r="BQ742" i="1" s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2" i="11" s="1"/>
  <c r="AL743" i="1"/>
  <c r="AO743" i="1"/>
  <c r="AP743" i="1"/>
  <c r="M742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3" i="11" s="1"/>
  <c r="AL744" i="1"/>
  <c r="AO744" i="1"/>
  <c r="AP744" i="1"/>
  <c r="M743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6" i="11" s="1"/>
  <c r="AL747" i="1"/>
  <c r="AO747" i="1"/>
  <c r="AP747" i="1"/>
  <c r="M746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AY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8" i="11" s="1"/>
  <c r="AL749" i="1"/>
  <c r="AO749" i="1"/>
  <c r="AP749" i="1"/>
  <c r="M748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9" i="11" s="1"/>
  <c r="AL750" i="1"/>
  <c r="AO750" i="1"/>
  <c r="AP750" i="1"/>
  <c r="M749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AY751" i="1"/>
  <c r="BC751" i="1" a="1"/>
  <c r="BC751" i="1" s="1"/>
  <c r="BF751" i="1"/>
  <c r="BR751" i="1"/>
  <c r="BS751" i="1"/>
  <c r="BQ751" i="1" s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51" i="11" s="1"/>
  <c r="AL752" i="1"/>
  <c r="AO752" i="1"/>
  <c r="AP752" i="1"/>
  <c r="M751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2" i="11" s="1"/>
  <c r="AL753" i="1"/>
  <c r="AO753" i="1"/>
  <c r="AP753" i="1"/>
  <c r="M752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4" i="11" s="1"/>
  <c r="AL755" i="1"/>
  <c r="AO755" i="1"/>
  <c r="AP755" i="1"/>
  <c r="M754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5" i="11" s="1"/>
  <c r="AL756" i="1"/>
  <c r="AO756" i="1"/>
  <c r="AP756" i="1"/>
  <c r="M755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AY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7" i="11" s="1"/>
  <c r="AL758" i="1"/>
  <c r="AO758" i="1"/>
  <c r="AP758" i="1"/>
  <c r="M757" i="11" s="1"/>
  <c r="AQ758" i="1"/>
  <c r="AY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8" i="11" s="1"/>
  <c r="AL759" i="1"/>
  <c r="AO759" i="1"/>
  <c r="AP759" i="1"/>
  <c r="M758" i="11" s="1"/>
  <c r="AQ759" i="1"/>
  <c r="AY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9" i="11" s="1"/>
  <c r="AL760" i="1"/>
  <c r="AO760" i="1"/>
  <c r="AP760" i="1"/>
  <c r="M759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60" i="11" s="1"/>
  <c r="AL761" i="1"/>
  <c r="AO761" i="1"/>
  <c r="AP761" i="1"/>
  <c r="M760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61" i="11" s="1"/>
  <c r="AL762" i="1"/>
  <c r="AO762" i="1"/>
  <c r="AP762" i="1"/>
  <c r="M761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AY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AY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4" i="11" s="1"/>
  <c r="AL765" i="1"/>
  <c r="AO765" i="1"/>
  <c r="AP765" i="1"/>
  <c r="M764" i="11" s="1"/>
  <c r="AQ765" i="1"/>
  <c r="AY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AY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7" i="11" s="1"/>
  <c r="AL768" i="1"/>
  <c r="AO768" i="1"/>
  <c r="AP768" i="1"/>
  <c r="M767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AY769" i="1"/>
  <c r="BC769" i="1" a="1"/>
  <c r="BC769" i="1" s="1"/>
  <c r="BF769" i="1"/>
  <c r="BR769" i="1"/>
  <c r="BS769" i="1"/>
  <c r="BQ769" i="1" s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9" i="11" s="1"/>
  <c r="AL770" i="1"/>
  <c r="AO770" i="1"/>
  <c r="AP770" i="1"/>
  <c r="M769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70" i="11" s="1"/>
  <c r="AL771" i="1"/>
  <c r="AO771" i="1"/>
  <c r="AP771" i="1"/>
  <c r="M770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71" i="11" s="1"/>
  <c r="AL772" i="1"/>
  <c r="AO772" i="1"/>
  <c r="AP772" i="1"/>
  <c r="M771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3" i="11" s="1"/>
  <c r="AL774" i="1"/>
  <c r="AO774" i="1"/>
  <c r="AP774" i="1"/>
  <c r="M773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AY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6" i="11" s="1"/>
  <c r="AL777" i="1"/>
  <c r="AO777" i="1"/>
  <c r="AP777" i="1"/>
  <c r="M776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AY778" i="1"/>
  <c r="BC778" i="1" a="1"/>
  <c r="BC778" i="1" s="1"/>
  <c r="BF778" i="1"/>
  <c r="BR778" i="1"/>
  <c r="BS778" i="1"/>
  <c r="BQ778" i="1" s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8" i="11" s="1"/>
  <c r="AL779" i="1"/>
  <c r="AO779" i="1"/>
  <c r="AP779" i="1"/>
  <c r="M778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9" i="11" s="1"/>
  <c r="AL780" i="1"/>
  <c r="AO780" i="1"/>
  <c r="AP780" i="1"/>
  <c r="M779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2" i="11" s="1"/>
  <c r="AL783" i="1"/>
  <c r="AO783" i="1"/>
  <c r="AP783" i="1"/>
  <c r="M782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AY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AY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5" i="11" s="1"/>
  <c r="AL786" i="1"/>
  <c r="AO786" i="1"/>
  <c r="AP786" i="1"/>
  <c r="M785" i="11" s="1"/>
  <c r="AQ786" i="1"/>
  <c r="AY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7" i="11" s="1"/>
  <c r="AL788" i="1"/>
  <c r="AO788" i="1"/>
  <c r="AP788" i="1"/>
  <c r="M787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8" i="11" s="1"/>
  <c r="AL789" i="1"/>
  <c r="AO789" i="1"/>
  <c r="AP789" i="1"/>
  <c r="M788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AY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90" i="11" s="1"/>
  <c r="AL791" i="1"/>
  <c r="AO791" i="1"/>
  <c r="AP791" i="1"/>
  <c r="M790" i="11" s="1"/>
  <c r="AQ791" i="1"/>
  <c r="AY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91" i="11" s="1"/>
  <c r="AL792" i="1"/>
  <c r="AO792" i="1"/>
  <c r="AP792" i="1"/>
  <c r="M791" i="11" s="1"/>
  <c r="AQ792" i="1"/>
  <c r="AY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AY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4" i="11" s="1"/>
  <c r="AL795" i="1"/>
  <c r="AO795" i="1"/>
  <c r="AP795" i="1"/>
  <c r="M794" i="11" s="1"/>
  <c r="AQ795" i="1"/>
  <c r="AY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5" i="11" s="1"/>
  <c r="AL796" i="1"/>
  <c r="AO796" i="1"/>
  <c r="AP796" i="1"/>
  <c r="M795" i="11" s="1"/>
  <c r="AQ796" i="1"/>
  <c r="AY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6" i="11" s="1"/>
  <c r="AL797" i="1"/>
  <c r="AO797" i="1"/>
  <c r="AP797" i="1"/>
  <c r="M796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7" i="11" s="1"/>
  <c r="AL798" i="1"/>
  <c r="AO798" i="1"/>
  <c r="AP798" i="1"/>
  <c r="M797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800" i="11" s="1"/>
  <c r="AL801" i="1"/>
  <c r="AO801" i="1"/>
  <c r="AP801" i="1"/>
  <c r="M800" i="11" s="1"/>
  <c r="AQ801" i="1"/>
  <c r="AY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AY802" i="1"/>
  <c r="BC802" i="1" a="1"/>
  <c r="BC802" i="1" s="1"/>
  <c r="BF802" i="1"/>
  <c r="BR802" i="1"/>
  <c r="BS802" i="1"/>
  <c r="BT802" i="1"/>
  <c r="AY6" i="1"/>
  <c r="BR6" i="1" s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802" i="1" l="1"/>
  <c r="BQ793" i="1"/>
  <c r="BQ590" i="1"/>
  <c r="BQ588" i="1"/>
  <c r="BQ585" i="1"/>
  <c r="BQ582" i="1"/>
  <c r="BQ573" i="1"/>
  <c r="BQ564" i="1"/>
  <c r="BQ541" i="1"/>
  <c r="BQ480" i="1"/>
  <c r="BQ478" i="1"/>
  <c r="BQ472" i="1"/>
  <c r="BQ460" i="1"/>
  <c r="BQ344" i="1"/>
  <c r="BQ341" i="1"/>
  <c r="BQ338" i="1"/>
  <c r="BQ329" i="1"/>
  <c r="BQ320" i="1"/>
  <c r="BQ766" i="1"/>
  <c r="BQ738" i="1"/>
  <c r="BQ737" i="1"/>
  <c r="BQ736" i="1"/>
  <c r="BQ732" i="1"/>
  <c r="BQ731" i="1"/>
  <c r="BQ730" i="1"/>
  <c r="BQ728" i="1"/>
  <c r="BQ727" i="1"/>
  <c r="BQ723" i="1"/>
  <c r="BQ722" i="1"/>
  <c r="BQ721" i="1"/>
  <c r="BQ711" i="1"/>
  <c r="BQ710" i="1"/>
  <c r="BQ709" i="1"/>
  <c r="BQ705" i="1"/>
  <c r="BQ704" i="1"/>
  <c r="BQ703" i="1"/>
  <c r="BQ676" i="1"/>
  <c r="BQ604" i="1"/>
  <c r="BQ595" i="1"/>
  <c r="BQ592" i="1"/>
  <c r="BQ534" i="1"/>
  <c r="BQ532" i="1"/>
  <c r="BQ526" i="1"/>
  <c r="BQ514" i="1"/>
  <c r="BQ452" i="1"/>
  <c r="BQ443" i="1"/>
  <c r="BQ434" i="1"/>
  <c r="BQ384" i="1"/>
  <c r="BQ383" i="1"/>
  <c r="BQ375" i="1"/>
  <c r="BQ374" i="1"/>
  <c r="BQ357" i="1"/>
  <c r="BQ356" i="1"/>
  <c r="BQ348" i="1"/>
  <c r="BD123" i="1" a="1"/>
  <c r="BD123" i="1" s="1"/>
  <c r="L117" i="16"/>
  <c r="AN120" i="1"/>
  <c r="K113" i="16"/>
  <c r="AM116" i="1"/>
  <c r="K110" i="16"/>
  <c r="AM113" i="1"/>
  <c r="L106" i="16"/>
  <c r="AN109" i="1"/>
  <c r="BD122" i="1" a="1"/>
  <c r="BD122" i="1" s="1"/>
  <c r="BD119" i="1" a="1"/>
  <c r="BD119" i="1" s="1"/>
  <c r="BD125" i="1" a="1"/>
  <c r="BD125" i="1" s="1"/>
  <c r="AM607" i="1"/>
  <c r="BQ792" i="1"/>
  <c r="BQ791" i="1"/>
  <c r="BQ790" i="1"/>
  <c r="BQ786" i="1"/>
  <c r="BQ784" i="1"/>
  <c r="BQ775" i="1"/>
  <c r="BQ702" i="1"/>
  <c r="BQ701" i="1"/>
  <c r="BQ700" i="1"/>
  <c r="BQ696" i="1"/>
  <c r="BQ695" i="1"/>
  <c r="BQ694" i="1"/>
  <c r="BQ684" i="1"/>
  <c r="BQ683" i="1"/>
  <c r="BQ682" i="1"/>
  <c r="BQ679" i="1"/>
  <c r="BQ678" i="1"/>
  <c r="BQ617" i="1"/>
  <c r="BQ615" i="1"/>
  <c r="BQ612" i="1"/>
  <c r="BQ609" i="1"/>
  <c r="BQ563" i="1"/>
  <c r="BQ561" i="1"/>
  <c r="BQ560" i="1"/>
  <c r="BQ558" i="1"/>
  <c r="BQ554" i="1"/>
  <c r="BQ552" i="1"/>
  <c r="BQ549" i="1"/>
  <c r="BQ544" i="1"/>
  <c r="BQ525" i="1"/>
  <c r="BQ523" i="1"/>
  <c r="BQ522" i="1"/>
  <c r="BQ520" i="1"/>
  <c r="BQ517" i="1"/>
  <c r="BQ498" i="1"/>
  <c r="BQ496" i="1"/>
  <c r="BQ493" i="1"/>
  <c r="BQ490" i="1"/>
  <c r="BQ471" i="1"/>
  <c r="BQ469" i="1"/>
  <c r="BQ466" i="1"/>
  <c r="BQ463" i="1"/>
  <c r="BQ442" i="1"/>
  <c r="BQ440" i="1"/>
  <c r="BQ436" i="1"/>
  <c r="BQ392" i="1"/>
  <c r="BQ391" i="1"/>
  <c r="BQ389" i="1"/>
  <c r="BQ382" i="1"/>
  <c r="BQ380" i="1"/>
  <c r="BQ319" i="1"/>
  <c r="BQ317" i="1"/>
  <c r="BQ312" i="1"/>
  <c r="BQ310" i="1"/>
  <c r="BQ785" i="1"/>
  <c r="BQ796" i="1"/>
  <c r="BQ765" i="1"/>
  <c r="BQ764" i="1"/>
  <c r="BQ763" i="1"/>
  <c r="BQ759" i="1"/>
  <c r="BQ758" i="1"/>
  <c r="BQ757" i="1"/>
  <c r="BQ748" i="1"/>
  <c r="BQ715" i="1"/>
  <c r="BQ712" i="1"/>
  <c r="BQ675" i="1"/>
  <c r="BQ674" i="1"/>
  <c r="BQ673" i="1"/>
  <c r="BQ670" i="1"/>
  <c r="BQ669" i="1"/>
  <c r="BQ668" i="1"/>
  <c r="BQ667" i="1"/>
  <c r="BQ622" i="1"/>
  <c r="BQ619" i="1"/>
  <c r="BQ600" i="1"/>
  <c r="BQ577" i="1"/>
  <c r="BQ574" i="1"/>
  <c r="BQ568" i="1"/>
  <c r="BQ565" i="1"/>
  <c r="BQ540" i="1"/>
  <c r="BQ539" i="1"/>
  <c r="BQ538" i="1"/>
  <c r="BQ527" i="1"/>
  <c r="BQ513" i="1"/>
  <c r="BQ511" i="1"/>
  <c r="BQ500" i="1"/>
  <c r="BQ486" i="1"/>
  <c r="BQ484" i="1"/>
  <c r="BQ473" i="1"/>
  <c r="BQ459" i="1"/>
  <c r="BQ457" i="1"/>
  <c r="BQ446" i="1"/>
  <c r="BQ433" i="1"/>
  <c r="BQ431" i="1"/>
  <c r="BQ427" i="1"/>
  <c r="BQ425" i="1"/>
  <c r="BQ402" i="1"/>
  <c r="BQ370" i="1"/>
  <c r="BQ368" i="1"/>
  <c r="BQ364" i="1"/>
  <c r="BQ362" i="1"/>
  <c r="BQ353" i="1"/>
  <c r="BQ333" i="1"/>
  <c r="BQ330" i="1"/>
  <c r="BQ324" i="1"/>
  <c r="AM160" i="1"/>
  <c r="L159" i="11" s="1"/>
  <c r="K157" i="16"/>
  <c r="AM159" i="1"/>
  <c r="K156" i="16"/>
  <c r="AM158" i="1"/>
  <c r="K155" i="16"/>
  <c r="AM157" i="1"/>
  <c r="L156" i="11" s="1"/>
  <c r="K154" i="16"/>
  <c r="AM156" i="1"/>
  <c r="K153" i="16"/>
  <c r="AM155" i="1"/>
  <c r="K152" i="16"/>
  <c r="AM154" i="1"/>
  <c r="L153" i="11" s="1"/>
  <c r="K151" i="16"/>
  <c r="AM153" i="1"/>
  <c r="K150" i="16"/>
  <c r="AM152" i="1"/>
  <c r="K149" i="16"/>
  <c r="AM151" i="1"/>
  <c r="L150" i="11" s="1"/>
  <c r="K148" i="16"/>
  <c r="AM150" i="1"/>
  <c r="K147" i="16"/>
  <c r="AM149" i="1"/>
  <c r="K146" i="16"/>
  <c r="AM148" i="1"/>
  <c r="L147" i="11" s="1"/>
  <c r="K145" i="16"/>
  <c r="AM147" i="1"/>
  <c r="K144" i="16"/>
  <c r="AM146" i="1"/>
  <c r="K143" i="16"/>
  <c r="AM145" i="1"/>
  <c r="L144" i="11" s="1"/>
  <c r="K142" i="16"/>
  <c r="AM144" i="1"/>
  <c r="K141" i="16"/>
  <c r="AM143" i="1"/>
  <c r="K140" i="16"/>
  <c r="AM142" i="1"/>
  <c r="L141" i="11" s="1"/>
  <c r="K139" i="16"/>
  <c r="AM141" i="1"/>
  <c r="K138" i="16"/>
  <c r="AM140" i="1"/>
  <c r="K137" i="16"/>
  <c r="AM139" i="1"/>
  <c r="L138" i="11" s="1"/>
  <c r="K136" i="16"/>
  <c r="AM138" i="1"/>
  <c r="K135" i="16"/>
  <c r="AM137" i="1"/>
  <c r="K134" i="16"/>
  <c r="AM136" i="1"/>
  <c r="L135" i="11" s="1"/>
  <c r="K133" i="16"/>
  <c r="AM135" i="1"/>
  <c r="K132" i="16"/>
  <c r="AM134" i="1"/>
  <c r="K131" i="16"/>
  <c r="AM133" i="1"/>
  <c r="L132" i="11" s="1"/>
  <c r="K130" i="16"/>
  <c r="AM132" i="1"/>
  <c r="K129" i="16"/>
  <c r="AM131" i="1"/>
  <c r="K128" i="16"/>
  <c r="AM130" i="1"/>
  <c r="L129" i="11" s="1"/>
  <c r="K127" i="16"/>
  <c r="AM129" i="1"/>
  <c r="K126" i="16"/>
  <c r="AM128" i="1"/>
  <c r="K125" i="16"/>
  <c r="AM127" i="1"/>
  <c r="L126" i="11" s="1"/>
  <c r="K124" i="16"/>
  <c r="AM126" i="1"/>
  <c r="K123" i="16"/>
  <c r="AM125" i="1"/>
  <c r="K122" i="16"/>
  <c r="AM124" i="1"/>
  <c r="L123" i="11" s="1"/>
  <c r="K121" i="16"/>
  <c r="AM123" i="1"/>
  <c r="K120" i="16"/>
  <c r="AM122" i="1"/>
  <c r="K119" i="16"/>
  <c r="AM121" i="1"/>
  <c r="L120" i="11" s="1"/>
  <c r="K118" i="16"/>
  <c r="AM120" i="1"/>
  <c r="K117" i="16"/>
  <c r="AM119" i="1"/>
  <c r="K116" i="16"/>
  <c r="AM118" i="1"/>
  <c r="L117" i="11" s="1"/>
  <c r="K115" i="16"/>
  <c r="AM117" i="1"/>
  <c r="K114" i="16"/>
  <c r="AM115" i="1"/>
  <c r="K112" i="16"/>
  <c r="AM114" i="1"/>
  <c r="L113" i="11" s="1"/>
  <c r="K111" i="16"/>
  <c r="AM112" i="1"/>
  <c r="K109" i="16"/>
  <c r="AM111" i="1"/>
  <c r="K108" i="16"/>
  <c r="AM109" i="1"/>
  <c r="L108" i="11" s="1"/>
  <c r="K106" i="16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8" i="1" a="1"/>
  <c r="BD128" i="1" s="1"/>
  <c r="BD151" i="1" a="1"/>
  <c r="BD151" i="1" s="1"/>
  <c r="AN112" i="1"/>
  <c r="AN110" i="1"/>
  <c r="AN115" i="1"/>
  <c r="AN113" i="1"/>
  <c r="AN118" i="1"/>
  <c r="AN116" i="1"/>
  <c r="BD117" i="1" a="1"/>
  <c r="BD117" i="1" s="1"/>
  <c r="BD114" i="1" a="1"/>
  <c r="BD114" i="1" s="1"/>
  <c r="BD111" i="1" a="1"/>
  <c r="BD111" i="1" s="1"/>
  <c r="BD127" i="1" a="1"/>
  <c r="BD127" i="1" s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BD607" i="1" a="1"/>
  <c r="BD607" i="1" s="1"/>
  <c r="BD141" i="1" a="1"/>
  <c r="BD141" i="1" s="1"/>
  <c r="AN122" i="1"/>
  <c r="AN119" i="1"/>
  <c r="BD130" i="1" a="1"/>
  <c r="BD130" i="1" s="1"/>
  <c r="BD121" i="1" a="1"/>
  <c r="BD121" i="1" s="1"/>
  <c r="AN121" i="1"/>
  <c r="AN123" i="1"/>
  <c r="AN125" i="1"/>
  <c r="AN124" i="1"/>
  <c r="BD132" i="1" a="1"/>
  <c r="BD132" i="1" s="1"/>
  <c r="BD145" i="1" a="1"/>
  <c r="BD145" i="1" s="1"/>
  <c r="BD135" i="1" a="1"/>
  <c r="BD135" i="1" s="1"/>
  <c r="AN127" i="1"/>
  <c r="AN130" i="1"/>
  <c r="BD129" i="1" a="1"/>
  <c r="BD129" i="1" s="1"/>
  <c r="AN128" i="1"/>
  <c r="BD126" i="1" a="1"/>
  <c r="BD126" i="1" s="1"/>
  <c r="BD133" i="1" a="1"/>
  <c r="BD133" i="1" s="1"/>
  <c r="AN129" i="1"/>
  <c r="AN126" i="1"/>
  <c r="BD142" i="1" a="1"/>
  <c r="BD142" i="1" s="1"/>
  <c r="BD136" i="1" a="1"/>
  <c r="BD136" i="1" s="1"/>
  <c r="BD148" i="1" a="1"/>
  <c r="BD148" i="1" s="1"/>
  <c r="BD138" i="1" a="1"/>
  <c r="BD138" i="1" s="1"/>
  <c r="BD154" i="1" a="1"/>
  <c r="BD154" i="1" s="1"/>
  <c r="AN142" i="1"/>
  <c r="AN138" i="1"/>
  <c r="AN135" i="1"/>
  <c r="AN132" i="1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Q8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AN151" i="1"/>
  <c r="AN144" i="1"/>
  <c r="AN147" i="1"/>
  <c r="AN145" i="1"/>
  <c r="AN150" i="1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AN156" i="1"/>
  <c r="AN162" i="1"/>
  <c r="AN161" i="1"/>
  <c r="AN153" i="1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08" i="11" l="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<sst xmlns="http://schemas.openxmlformats.org/spreadsheetml/2006/main" count="4434" uniqueCount="1367">
  <si>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</si>
  <si>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</si>
  <si>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</si>
  <si>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</si>
  <si>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</si>
  <si>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</si>
  <si>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</si>
  <si>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</si>
  <si>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</si>
  <si>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</si>
  <si>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</si>
  <si>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</si>
  <si>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</si>
  <si>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</si>
  <si>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</si>
  <si>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</si>
  <si>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</si>
  <si>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</si>
  <si>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</si>
  <si>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</si>
  <si>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</si>
  <si>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</si>
  <si>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</si>
  <si>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</si>
  <si>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</si>
  <si>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</si>
  <si>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</si>
  <si>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</si>
  <si>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</si>
  <si>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</si>
  <si>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</si>
  <si>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</si>
  <si>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</si>
  <si>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</si>
  <si>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</si>
  <si>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</si>
  <si>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</si>
  <si>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</si>
  <si>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</si>
  <si>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</si>
  <si>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</si>
  <si>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</si>
  <si>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</si>
  <si>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</si>
  <si>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</si>
  <si>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</si>
  <si>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</si>
  <si>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</si>
  <si>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</si>
  <si>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</si>
  <si>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</si>
  <si>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</si>
  <si>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</si>
  <si>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</si>
  <si>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</si>
  <si>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</si>
  <si>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</si>
  <si>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</si>
  <si>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</si>
  <si>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</si>
  <si>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</si>
  <si>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</si>
  <si>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</si>
  <si>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</si>
  <si>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</si>
  <si>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</si>
  <si>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</si>
  <si>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</si>
  <si>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</si>
  <si>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</si>
  <si>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</si>
  <si>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</si>
  <si>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</si>
  <si>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</si>
  <si>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</si>
  <si>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</si>
  <si>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</si>
  <si>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</si>
  <si>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</si>
  <si>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</si>
  <si>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</si>
  <si>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</si>
  <si>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</si>
  <si>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</si>
  <si>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</si>
  <si>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</si>
  <si>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</si>
  <si>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</si>
  <si>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</si>
  <si>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</si>
  <si>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</si>
  <si>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</si>
  <si>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</si>
  <si>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</si>
  <si>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</si>
  <si>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</si>
  <si>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</si>
  <si>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</si>
  <si>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</si>
  <si>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</si>
  <si>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</si>
  <si>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</si>
  <si>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</si>
  <si>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</si>
  <si>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</si>
  <si>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</si>
  <si>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</si>
  <si>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</si>
  <si>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</si>
  <si>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</si>
  <si>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</si>
  <si>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</si>
  <si>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</si>
  <si>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</si>
  <si>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</si>
  <si>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</si>
  <si>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</si>
  <si>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</si>
  <si>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</si>
  <si>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</si>
  <si>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</si>
  <si>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</si>
  <si>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</si>
  <si>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</si>
  <si>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</si>
  <si>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</si>
  <si>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</si>
  <si>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</si>
  <si>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</si>
  <si>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</si>
  <si>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</si>
  <si>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</si>
  <si>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</si>
  <si>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</si>
  <si>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</si>
  <si>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</si>
  <si>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</si>
  <si>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</si>
  <si>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</si>
  <si>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</si>
  <si>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</si>
  <si>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</si>
  <si>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</si>
  <si>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</si>
  <si>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</si>
  <si>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</si>
  <si>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</si>
  <si>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</si>
  <si>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</si>
  <si>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</si>
  <si>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</si>
  <si>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</si>
  <si>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</si>
  <si>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</si>
  <si>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</si>
  <si>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</si>
  <si>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</si>
  <si>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</si>
  <si>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</si>
  <si>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</si>
  <si>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</si>
  <si>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</si>
  <si>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</si>
  <si>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</si>
  <si>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</si>
  <si>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</si>
  <si>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</si>
  <si>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</si>
  <si>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</si>
  <si>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</si>
  <si>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</si>
  <si>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</si>
  <si>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</si>
  <si>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</si>
  <si>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</si>
  <si>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</si>
  <si>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</si>
  <si>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</si>
  <si>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</si>
  <si>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</si>
  <si>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</si>
  <si>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</si>
  <si>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</si>
  <si>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</si>
  <si>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</si>
  <si>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</si>
  <si>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</si>
  <si>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</si>
  <si>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</si>
  <si>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</si>
  <si>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</si>
  <si>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</si>
  <si>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</si>
  <si>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</si>
  <si>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</si>
  <si>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</si>
  <si>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</si>
  <si>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</si>
  <si>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</si>
  <si>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</si>
  <si>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</si>
  <si>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</si>
  <si>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</si>
  <si>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</si>
  <si>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</si>
  <si>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</si>
  <si>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</si>
  <si>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</si>
  <si>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</si>
  <si>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</si>
  <si>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</si>
  <si>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</si>
  <si>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</si>
  <si>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</si>
  <si>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</si>
  <si>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</si>
  <si>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</si>
  <si>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</si>
  <si>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</si>
  <si>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</si>
  <si>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</si>
  <si>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</si>
  <si>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</si>
  <si>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</si>
  <si>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</si>
  <si>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</si>
  <si>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</si>
  <si>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</si>
  <si>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</si>
  <si>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</si>
  <si>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</si>
  <si>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</si>
  <si>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</si>
  <si>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</si>
  <si>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</si>
  <si>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</si>
  <si>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</si>
  <si>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</si>
  <si>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</si>
  <si>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</si>
  <si>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</si>
  <si>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</si>
  <si>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</si>
  <si>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</si>
  <si>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</si>
  <si>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</si>
  <si>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</si>
  <si>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</si>
  <si>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</si>
  <si>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</si>
  <si>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</si>
  <si>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</si>
  <si>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</si>
  <si>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</si>
  <si>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</si>
  <si>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</si>
  <si>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</si>
  <si>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</si>
  <si>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</si>
  <si>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</si>
  <si>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</si>
  <si>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</si>
  <si>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</si>
  <si>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</si>
  <si>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</si>
  <si>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</si>
  <si>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</si>
  <si>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</si>
  <si>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</si>
  <si>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</si>
  <si>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</si>
  <si>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</si>
  <si>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</si>
  <si>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</si>
  <si>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</si>
  <si>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</si>
  <si>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</si>
  <si>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</si>
  <si>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</si>
  <si>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</si>
  <si>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</si>
  <si>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</si>
  <si>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</si>
  <si>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</si>
  <si>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</si>
  <si>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</si>
  <si>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</si>
  <si>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</si>
  <si>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</si>
  <si>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</si>
  <si>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</si>
  <si>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</si>
  <si>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</si>
  <si>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</si>
  <si>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</si>
  <si>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</si>
  <si>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</si>
  <si>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</si>
  <si>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</si>
  <si>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</si>
  <si>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</si>
  <si>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</si>
  <si>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</si>
  <si>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</si>
  <si>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</si>
  <si>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</si>
  <si>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</si>
  <si>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</si>
  <si>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</si>
  <si>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</si>
  <si>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</si>
  <si>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</si>
  <si>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</si>
  <si>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</si>
  <si>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</si>
  <si>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</si>
  <si>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</si>
  <si>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</si>
  <si>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</si>
  <si>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</si>
  <si>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</si>
  <si>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</si>
  <si>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</si>
  <si>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</si>
  <si>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</si>
  <si>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</si>
  <si>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</si>
  <si>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</si>
  <si>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</si>
  <si>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</si>
  <si>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</si>
  <si>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</si>
  <si>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</si>
  <si>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</si>
  <si>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</si>
  <si>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</si>
  <si>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</si>
  <si>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</si>
  <si>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</si>
  <si>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</si>
  <si>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</si>
  <si>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</si>
  <si>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</si>
  <si>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</si>
  <si>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</si>
  <si>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</si>
  <si>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</si>
  <si>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</si>
  <si>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</si>
  <si>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</si>
  <si>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</si>
  <si>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</si>
  <si>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</si>
  <si>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</si>
  <si>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</si>
  <si>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</si>
  <si>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</si>
  <si>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</si>
  <si>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</si>
  <si>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</si>
  <si>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</si>
  <si>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</si>
  <si>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</si>
  <si>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</si>
  <si>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</si>
  <si>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</si>
  <si>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</si>
  <si>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</si>
  <si>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</si>
  <si>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</si>
  <si>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</si>
  <si>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</si>
  <si>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</si>
  <si>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</si>
  <si>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</si>
  <si>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</si>
  <si>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</si>
  <si>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</si>
  <si>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</si>
  <si>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</si>
  <si>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</si>
  <si>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</si>
  <si>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</si>
  <si>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</si>
  <si>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</si>
  <si>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</si>
  <si>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</si>
  <si>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</si>
  <si>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</si>
  <si>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</si>
  <si>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</si>
  <si>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</si>
  <si>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</si>
  <si>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</si>
  <si>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</si>
  <si>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</si>
  <si>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</si>
  <si>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</si>
  <si>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</si>
  <si>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</si>
  <si>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</si>
  <si>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</si>
  <si>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</si>
  <si>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</si>
  <si>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</si>
  <si>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</si>
  <si>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</si>
  <si>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</si>
  <si>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</si>
  <si>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</si>
  <si>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</si>
  <si>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</si>
  <si>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</si>
  <si>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</si>
  <si>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</si>
  <si>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</si>
  <si>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</si>
  <si>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</si>
  <si>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</si>
  <si>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</si>
  <si>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</si>
  <si>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</si>
  <si>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</si>
  <si>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</si>
  <si>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</si>
  <si>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</si>
  <si>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</si>
  <si>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</si>
  <si>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</si>
  <si>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</si>
  <si>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</si>
  <si>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</si>
  <si>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</si>
  <si>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</si>
  <si>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</si>
  <si>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</si>
  <si>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</si>
  <si>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</si>
  <si>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</si>
  <si>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</si>
  <si>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</si>
  <si>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</si>
  <si>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</si>
  <si>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</si>
  <si>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</si>
  <si>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</si>
  <si>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</si>
  <si>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</si>
  <si>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</si>
  <si>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</si>
  <si>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</si>
  <si>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</si>
  <si>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</si>
  <si>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</si>
  <si>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</si>
  <si>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</si>
  <si>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</si>
  <si>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</si>
  <si>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</si>
  <si>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</si>
  <si>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</si>
  <si>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</si>
  <si>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</si>
  <si>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</si>
  <si>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</si>
  <si>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</si>
  <si>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</si>
  <si>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</si>
  <si>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</si>
  <si>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</si>
  <si>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</si>
  <si>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</si>
  <si>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</si>
  <si>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</si>
  <si>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</si>
  <si>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</si>
  <si>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</si>
  <si>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</si>
  <si>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</si>
  <si>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</si>
  <si>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</si>
  <si>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</si>
  <si>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</si>
  <si>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</si>
  <si>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</si>
  <si>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</si>
  <si>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</si>
  <si>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</si>
  <si>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</si>
  <si>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</si>
  <si>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</si>
  <si>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</si>
  <si>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</si>
  <si>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</si>
  <si>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</si>
  <si>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</si>
  <si>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</si>
  <si>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</si>
  <si>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</si>
  <si>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</si>
  <si>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</si>
  <si>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</si>
  <si>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</si>
  <si>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</si>
  <si>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</si>
  <si>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</si>
  <si>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</si>
  <si>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</si>
  <si>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</si>
  <si>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</si>
  <si>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</si>
  <si>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</si>
  <si>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</si>
  <si>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</si>
  <si>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</si>
  <si>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</si>
  <si>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</si>
  <si>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</si>
  <si>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</si>
  <si>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</si>
  <si>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</si>
  <si>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</si>
  <si>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</si>
  <si>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</si>
  <si>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</si>
  <si>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</si>
  <si>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</si>
  <si>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</si>
  <si>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</si>
  <si>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</si>
  <si>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</si>
  <si>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</si>
  <si>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</si>
  <si>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</si>
  <si>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</si>
  <si>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</si>
  <si>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</si>
  <si>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</si>
  <si>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</si>
  <si>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</si>
  <si>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</si>
  <si>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</si>
  <si>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</si>
  <si>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</si>
  <si>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</si>
  <si>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</si>
  <si>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</si>
  <si>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</si>
  <si>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</si>
  <si>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</si>
  <si>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</si>
  <si>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</si>
  <si>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</si>
  <si>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</si>
  <si>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</si>
  <si>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</si>
  <si>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</si>
  <si>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</si>
  <si>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</si>
  <si>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</si>
  <si>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</si>
  <si>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</si>
  <si>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</si>
  <si>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</si>
  <si>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</si>
  <si>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</si>
  <si>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</si>
  <si>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</si>
  <si>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</si>
  <si>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</si>
  <si>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</si>
  <si>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</si>
  <si>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</si>
  <si>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</si>
  <si>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</si>
  <si>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</si>
  <si>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</si>
  <si>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</si>
  <si>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</si>
  <si>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</si>
  <si>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</si>
  <si>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</si>
  <si>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</si>
  <si>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</si>
  <si>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</si>
  <si>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</si>
  <si>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</si>
  <si>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</si>
  <si>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</si>
  <si>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</si>
  <si>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</si>
  <si>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</si>
  <si>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</si>
  <si>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</si>
  <si>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</si>
  <si>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</si>
  <si>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</si>
  <si>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</si>
  <si>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</si>
  <si>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</si>
  <si>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</si>
  <si>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</si>
  <si>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</si>
  <si>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</si>
  <si>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</si>
  <si>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</si>
  <si>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</si>
  <si>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</si>
  <si>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</si>
  <si>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</si>
  <si>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</si>
  <si>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</si>
  <si>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</si>
  <si>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</si>
  <si>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</si>
  <si>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</si>
  <si>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</si>
  <si>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</si>
  <si>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</si>
  <si>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</si>
  <si>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</si>
  <si>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</si>
  <si>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</si>
  <si>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</si>
  <si>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</si>
  <si>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</si>
  <si>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</si>
  <si>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</si>
  <si>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</si>
  <si>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</si>
  <si>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</si>
  <si>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</si>
  <si>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</si>
  <si>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</si>
  <si>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</si>
  <si>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</si>
  <si>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</si>
  <si>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</si>
  <si>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</si>
  <si>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</si>
  <si>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</si>
  <si>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</si>
  <si>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</si>
  <si>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</si>
  <si>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</si>
  <si>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</si>
  <si>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</si>
  <si>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</si>
  <si>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</si>
  <si>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</si>
  <si>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</si>
  <si>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</si>
  <si>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</si>
  <si>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</si>
  <si>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</si>
  <si>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</si>
  <si>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</si>
  <si>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</si>
  <si>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</si>
  <si>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</si>
  <si>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</si>
  <si>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</si>
  <si>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</si>
  <si>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</si>
  <si>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</si>
  <si>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</si>
  <si>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</si>
  <si>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</si>
  <si>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</si>
  <si>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</si>
  <si>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</si>
  <si>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</si>
  <si>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</si>
  <si>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</si>
  <si>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</si>
  <si>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</si>
  <si>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</si>
  <si>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</si>
  <si>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</si>
  <si>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</si>
  <si>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</si>
  <si>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</si>
  <si>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</si>
  <si>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</si>
  <si>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</si>
  <si>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</si>
  <si>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</si>
  <si>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</si>
  <si>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</si>
  <si>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</si>
  <si>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</si>
  <si>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</si>
  <si>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</si>
  <si>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</si>
  <si>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</si>
  <si>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</si>
  <si>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</si>
  <si>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</si>
  <si>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</si>
  <si>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</si>
  <si>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</si>
  <si>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</si>
  <si>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</si>
  <si>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</si>
  <si>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</si>
  <si>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</si>
  <si>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</si>
  <si>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</si>
  <si>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</si>
  <si>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</si>
  <si>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</si>
  <si>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</si>
  <si>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</si>
  <si>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</si>
  <si>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</si>
  <si>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</si>
  <si>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</si>
  <si>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</si>
  <si>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</si>
  <si>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</si>
  <si>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</si>
  <si>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</si>
  <si>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</si>
  <si>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</si>
  <si>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</si>
  <si>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</si>
  <si>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</si>
  <si>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</si>
  <si>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</si>
  <si>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</si>
  <si>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</si>
  <si>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</si>
  <si>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</si>
  <si>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</si>
  <si>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</si>
  <si>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</si>
  <si>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</si>
  <si>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</si>
  <si>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</si>
  <si>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</si>
  <si>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</si>
  <si>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</si>
  <si>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</si>
  <si>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</si>
  <si>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</si>
  <si>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</si>
  <si>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</si>
  <si>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</si>
  <si>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</si>
  <si>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</si>
  <si>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</si>
  <si>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</si>
  <si>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</si>
  <si>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</si>
  <si>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</si>
  <si>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</si>
  <si>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</si>
  <si>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</si>
  <si>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</si>
  <si>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</si>
  <si>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</si>
  <si>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</si>
  <si>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</si>
  <si>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</si>
  <si>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</si>
  <si>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</si>
  <si>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</si>
  <si>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</si>
  <si>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</si>
  <si>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</si>
  <si>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</si>
  <si>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</si>
  <si>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</si>
  <si>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</si>
  <si>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</si>
  <si>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</si>
  <si>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</si>
  <si>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</si>
  <si>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</si>
  <si>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</si>
  <si>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</si>
  <si>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</si>
  <si>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</si>
  <si>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</si>
  <si>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</si>
  <si>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</si>
  <si>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</si>
  <si>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</si>
  <si>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</si>
  <si>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</si>
  <si>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</si>
  <si>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</si>
  <si>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</si>
  <si>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</si>
  <si>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</si>
  <si>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</si>
  <si>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</si>
  <si>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</si>
  <si>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</si>
  <si>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</si>
  <si>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</si>
  <si>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</si>
  <si>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</si>
  <si>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</si>
  <si>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</si>
  <si>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</si>
  <si>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</si>
  <si>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</si>
  <si>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</si>
  <si>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</si>
  <si>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</si>
  <si>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</si>
  <si>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</si>
  <si>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</si>
  <si>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</si>
  <si>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</si>
  <si>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</si>
  <si>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</si>
  <si>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</si>
  <si>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</si>
  <si>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</si>
  <si>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</si>
  <si>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</si>
  <si>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</si>
  <si>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</si>
  <si>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</si>
  <si>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</si>
  <si>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</si>
  <si>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</si>
  <si>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</si>
  <si>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</si>
  <si>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</si>
  <si>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</si>
  <si>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</si>
  <si>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</si>
  <si>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</si>
  <si>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</si>
  <si>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</si>
  <si>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</si>
  <si>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</si>
  <si>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</si>
  <si>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</si>
  <si>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</si>
  <si>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</si>
  <si>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</si>
  <si>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</si>
  <si>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</si>
  <si>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</si>
  <si>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</si>
  <si>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</si>
  <si>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</si>
  <si>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</si>
  <si>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</si>
  <si>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</si>
  <si>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</si>
  <si>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</si>
  <si>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</si>
  <si>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</si>
  <si>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</si>
  <si>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</si>
  <si>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</si>
  <si>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</si>
  <si>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</si>
  <si>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</si>
  <si>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</si>
  <si>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</si>
  <si>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</si>
  <si>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</si>
  <si>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</si>
  <si>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</si>
  <si>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</si>
  <si>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</si>
  <si>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</si>
  <si>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</si>
  <si>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</si>
  <si>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</si>
  <si>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</si>
  <si>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</si>
  <si>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</si>
  <si>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</si>
  <si>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</si>
  <si>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</si>
  <si>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</si>
  <si>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</si>
  <si>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</si>
  <si>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</si>
  <si>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</si>
  <si>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</si>
  <si>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</si>
  <si>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</si>
  <si>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</si>
  <si>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</si>
  <si>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</si>
  <si>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</si>
  <si>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</si>
  <si>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</si>
  <si>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</si>
  <si>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</si>
  <si>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</si>
  <si>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</si>
  <si>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</si>
  <si>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</si>
  <si>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</si>
  <si>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</si>
  <si>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</si>
  <si>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</si>
  <si>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</si>
  <si>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</si>
  <si>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</si>
  <si>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</si>
  <si>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</si>
  <si>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</si>
  <si>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</si>
  <si>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</si>
  <si>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</si>
  <si>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</si>
  <si>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</si>
  <si>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</si>
  <si>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</si>
  <si>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</si>
  <si>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</si>
  <si>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</si>
  <si>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</si>
  <si>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</si>
  <si>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</si>
  <si>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</si>
  <si>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</si>
  <si>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</si>
  <si>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</si>
  <si>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</si>
  <si>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</si>
  <si>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</si>
  <si>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</si>
  <si>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</si>
  <si>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</si>
  <si>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</si>
  <si>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</si>
  <si>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</si>
  <si>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</si>
  <si>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</si>
  <si>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</si>
  <si>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</si>
  <si>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</si>
  <si>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</si>
  <si>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</si>
  <si>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</si>
  <si>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</si>
  <si>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</si>
  <si>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</si>
  <si>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</si>
  <si>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</si>
  <si>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</si>
  <si>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</si>
  <si>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</si>
  <si>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</si>
  <si>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</si>
  <si>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</si>
  <si>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</si>
  <si>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</si>
  <si>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</si>
  <si>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</si>
  <si>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</si>
  <si>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</si>
  <si>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</si>
  <si>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</si>
  <si>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</si>
  <si>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</si>
  <si>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</si>
  <si>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</si>
  <si>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</si>
  <si>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</si>
  <si>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</si>
  <si>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</si>
  <si>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</si>
  <si>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</si>
  <si>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</si>
  <si>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</si>
  <si>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</si>
  <si>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</si>
  <si>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</si>
  <si>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</si>
  <si>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</si>
  <si>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</si>
  <si>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</si>
  <si>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</si>
  <si>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</si>
  <si>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</si>
  <si>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</si>
  <si>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</si>
  <si>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</si>
  <si>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</si>
  <si>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</si>
  <si>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</si>
  <si>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</si>
  <si>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</si>
  <si>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</si>
  <si>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</si>
  <si>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</si>
  <si>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</si>
  <si>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</si>
  <si>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</si>
  <si>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</si>
  <si>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</si>
  <si>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</si>
  <si>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</si>
  <si>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</si>
  <si>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</si>
  <si>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</si>
  <si>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</si>
  <si>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</si>
  <si>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</si>
  <si>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</si>
  <si>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</si>
  <si>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</si>
  <si>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</si>
  <si>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</si>
  <si>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</si>
  <si>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</si>
  <si>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</si>
  <si>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</si>
  <si>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</si>
  <si>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</si>
  <si>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</si>
  <si>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</si>
  <si>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</si>
  <si>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</si>
  <si>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</si>
  <si>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</si>
  <si>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</si>
  <si>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</si>
  <si>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</si>
  <si>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</si>
  <si>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</si>
  <si>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</si>
  <si>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</si>
  <si>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</si>
  <si>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</si>
  <si>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</si>
  <si>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</si>
  <si>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</si>
  <si>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</si>
  <si>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</si>
  <si>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</si>
  <si>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</si>
  <si>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</si>
  <si>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</si>
  <si>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</si>
  <si>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</si>
  <si>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</si>
  <si>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</si>
  <si>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</si>
  <si>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</si>
  <si>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</si>
  <si>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</si>
  <si>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</si>
  <si>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</si>
  <si>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</si>
  <si>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</si>
  <si>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</si>
  <si>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</si>
  <si>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</si>
  <si>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</si>
  <si>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</si>
  <si>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</si>
  <si>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</si>
  <si>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</si>
  <si>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</si>
  <si>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</si>
  <si>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</si>
  <si>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</si>
  <si>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</si>
  <si>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</si>
  <si>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</si>
  <si>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</si>
  <si>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</si>
  <si>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</si>
  <si>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</si>
  <si>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</si>
  <si>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</si>
  <si>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</si>
  <si>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</si>
  <si>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</si>
  <si>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</si>
  <si>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</si>
  <si>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</si>
  <si>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</si>
  <si>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</si>
  <si>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</si>
  <si>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</si>
  <si>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</si>
  <si>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</si>
  <si>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</si>
  <si>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</si>
  <si>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</si>
  <si>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</si>
  <si>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</si>
  <si>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</si>
  <si>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</si>
  <si>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</si>
  <si>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</si>
  <si>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</si>
  <si>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</si>
  <si>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</si>
  <si>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</si>
  <si>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</si>
  <si>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</si>
  <si>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</si>
  <si>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</si>
  <si>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</si>
  <si>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</si>
  <si>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</si>
  <si>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</si>
  <si>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</si>
  <si>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</si>
  <si>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</si>
  <si>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</si>
  <si>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</si>
  <si>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</si>
  <si>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</si>
  <si>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</si>
  <si>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</si>
  <si>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</si>
  <si>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</si>
  <si>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</si>
  <si>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</si>
  <si>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</si>
  <si>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</si>
  <si>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</si>
  <si>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</si>
  <si>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</si>
  <si>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</si>
  <si>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</si>
  <si>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</si>
  <si>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</si>
  <si>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</si>
  <si>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</si>
  <si>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</si>
  <si>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</si>
  <si>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</si>
  <si>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</si>
  <si>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</si>
  <si>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</si>
  <si>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</si>
  <si>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</si>
  <si>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</si>
  <si>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</si>
  <si>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</si>
  <si>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</si>
  <si>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</si>
  <si>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</si>
  <si>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</si>
  <si>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</si>
  <si>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</si>
  <si>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</si>
  <si>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</si>
  <si>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</si>
  <si>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</si>
  <si>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</si>
  <si>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</si>
  <si>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</si>
  <si>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</si>
  <si>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</si>
  <si>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</si>
  <si>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</si>
  <si>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</si>
  <si>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</si>
  <si>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</si>
  <si>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</si>
  <si>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</si>
  <si>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</si>
  <si>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</si>
  <si>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</si>
  <si>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</si>
  <si>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</si>
  <si>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</si>
  <si>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</si>
  <si>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</si>
  <si>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</si>
  <si>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</si>
  <si>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</si>
  <si>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</si>
  <si>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</si>
  <si>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</si>
  <si>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</si>
  <si>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</si>
  <si>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</si>
  <si>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</si>
  <si>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</si>
  <si>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</si>
  <si>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</si>
  <si>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</si>
  <si>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</si>
  <si>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</si>
  <si>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</si>
  <si>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</si>
  <si>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</si>
  <si>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</si>
  <si>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</si>
  <si>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</si>
  <si>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</si>
  <si>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</si>
  <si>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</si>
  <si>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</si>
  <si>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</si>
  <si>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</si>
  <si>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</si>
  <si>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</si>
  <si>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</si>
  <si>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</si>
  <si>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</si>
  <si>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</si>
  <si>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</si>
  <si>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</si>
  <si>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</si>
  <si>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</si>
  <si>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</si>
  <si>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</si>
  <si>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</si>
  <si>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</si>
  <si>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</si>
  <si>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</si>
  <si>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</si>
  <si>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</si>
  <si>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</si>
  <si>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</si>
  <si>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</si>
  <si>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</si>
  <si>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</si>
  <si>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</si>
  <si>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</si>
  <si>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</si>
  <si>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</si>
  <si>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</si>
  <si>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</si>
  <si>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</si>
  <si>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</si>
  <si>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</si>
  <si>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</si>
  <si>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</si>
  <si>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</si>
  <si>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</si>
  <si>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</si>
  <si>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</si>
  <si>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</si>
  <si>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</si>
  <si>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</si>
  <si>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</si>
  <si>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</si>
  <si>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</si>
  <si>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</si>
  <si>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</si>
  <si>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</si>
  <si>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</si>
  <si>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</si>
  <si>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</si>
  <si>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</si>
  <si>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</si>
  <si>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</si>
  <si>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</si>
  <si>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</si>
  <si>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</si>
  <si>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</si>
  <si>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</si>
  <si>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</si>
  <si>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</si>
  <si>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</si>
  <si>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</si>
  <si>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</si>
  <si>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Licença as 11:10h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</si>
  <si>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</si>
  <si>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</si>
  <si>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</si>
  <si>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</si>
  <si>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</si>
  <si>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</si>
  <si>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</si>
  <si>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</si>
  <si>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</si>
  <si>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</si>
  <si>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</si>
  <si>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</si>
  <si>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</t>
  </si>
  <si>
    <t>TAG-TIN</t>
  </si>
  <si>
    <t>TAGTIN</t>
  </si>
  <si>
    <t xml:space="preserve">PCM </t>
  </si>
  <si>
    <t>Deslocamento para TIN - Abastece em TOM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</si>
  <si>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</si>
  <si>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</si>
  <si>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</si>
  <si>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</si>
  <si>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</si>
  <si>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</si>
  <si>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</si>
  <si>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</si>
  <si>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</si>
  <si>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</si>
  <si>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</si>
  <si>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</si>
  <si>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</si>
  <si>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</si>
  <si>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</si>
  <si>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PTR-PPG</t>
  </si>
  <si>
    <t>PAS-PTR</t>
  </si>
  <si>
    <t>PASPTR</t>
  </si>
  <si>
    <t>Anotnio</t>
  </si>
  <si>
    <t>MC1 as 9h - Licença as 09:10h - em inspeção</t>
  </si>
  <si>
    <t>Licença as 09:10h - em inspeção</t>
  </si>
  <si>
    <t>TGR-TIN</t>
  </si>
  <si>
    <t>TGRTIN</t>
  </si>
  <si>
    <t>TMI</t>
  </si>
  <si>
    <t>TMITCS</t>
  </si>
  <si>
    <t>Ronda 7 dias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</si>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</sst>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8" tableBorderDxfId="127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month="2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IF(D6="","*",IFERROR(IF(ISODD(COUNT(AS6:AX802)),"ERRO",SUM((AT6-AS6),(AV6-AU6),(AX6-AW6))),"ERRO"))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tabSelected="1" zoomScaleNormal="100" workbookViewId="0">
      <pane xSplit="6" topLeftCell="U1" activePane="topRight" state="frozen"/>
      <selection pane="topRight" activeCell="X30" sqref="X30:X4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1132</v>
      </c>
      <c r="AJ1" s="233"/>
      <c r="AK1" s="233"/>
      <c r="AL1" s="233"/>
      <c r="AM1" s="233"/>
      <c r="AN1" s="233"/>
      <c r="AO1" s="233"/>
      <c r="AP1" s="233"/>
      <c r="AQ1" s="233"/>
      <c r="AR1" s="234"/>
      <c r="AS1" s="234"/>
      <c r="AT1" s="234"/>
      <c r="AU1" s="234"/>
      <c r="AV1" s="234"/>
      <c r="AW1" s="234"/>
      <c r="AX1" s="233"/>
      <c r="AY1" s="233"/>
      <c r="AZ1" s="233"/>
      <c r="BA1" s="233"/>
      <c r="BB1" s="233"/>
      <c r="BC1" s="233"/>
      <c r="BD1" s="233"/>
      <c r="BE1" s="233"/>
      <c r="BF1" s="235"/>
      <c r="BG1" s="3"/>
      <c r="BH1" s="236" t="s">
        <v>1133</v>
      </c>
      <c r="BI1" s="237"/>
      <c r="BJ1" s="238"/>
      <c r="BK1" s="239"/>
      <c r="BL1" s="43"/>
      <c r="BM1" s="229" t="s">
        <v>1134</v>
      </c>
      <c r="BN1" s="230"/>
      <c r="BO1" s="230"/>
      <c r="BP1" s="230"/>
      <c r="BQ1" s="230"/>
      <c r="BR1" s="230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32" t="s">
        <v>1135</v>
      </c>
      <c r="AJ2" s="233"/>
      <c r="AK2" s="233"/>
      <c r="AL2" s="233"/>
      <c r="AM2" s="233"/>
      <c r="AN2" s="233"/>
      <c r="AO2" s="233"/>
      <c r="AP2" s="233"/>
      <c r="AQ2" s="235"/>
      <c r="AR2" s="159"/>
      <c r="AS2" s="247" t="s">
        <v>1138</v>
      </c>
      <c r="AT2" s="234"/>
      <c r="AU2" s="234"/>
      <c r="AV2" s="234"/>
      <c r="AW2" s="234"/>
      <c r="AX2" s="233"/>
      <c r="AY2" s="235"/>
      <c r="AZ2" s="4"/>
      <c r="BA2" s="226" t="s">
        <v>1139</v>
      </c>
      <c r="BB2" s="228"/>
      <c r="BC2" s="232" t="s">
        <v>1136</v>
      </c>
      <c r="BD2" s="233"/>
      <c r="BE2" s="233"/>
      <c r="BF2" s="235"/>
      <c r="BG2" s="3"/>
      <c r="BH2" s="240"/>
      <c r="BI2" s="241"/>
      <c r="BJ2" s="242"/>
      <c r="BK2" s="243"/>
      <c r="BL2" s="43"/>
      <c r="BM2" s="244"/>
      <c r="BN2" s="245"/>
      <c r="BO2" s="245"/>
      <c r="BP2" s="245"/>
      <c r="BQ2" s="245"/>
      <c r="BR2" s="245"/>
      <c r="BS2" s="24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26" t="s">
        <v>1140</v>
      </c>
      <c r="AJ3" s="228"/>
      <c r="AK3" s="226" t="s">
        <v>1141</v>
      </c>
      <c r="AL3" s="227"/>
      <c r="AM3" s="227"/>
      <c r="AN3" s="227"/>
      <c r="AO3" s="227"/>
      <c r="AP3" s="227"/>
      <c r="AQ3" s="228"/>
      <c r="AR3" s="160"/>
      <c r="AS3" s="250" t="s">
        <v>1147</v>
      </c>
      <c r="AT3" s="251"/>
      <c r="AU3" s="250" t="s">
        <v>1148</v>
      </c>
      <c r="AV3" s="251"/>
      <c r="AW3" s="250" t="s">
        <v>1149</v>
      </c>
      <c r="AX3" s="252"/>
      <c r="AY3" s="57" t="s">
        <v>1150</v>
      </c>
      <c r="AZ3" s="57"/>
      <c r="BA3" s="248"/>
      <c r="BB3" s="249"/>
      <c r="BC3" s="226" t="s">
        <v>1143</v>
      </c>
      <c r="BD3" s="227"/>
      <c r="BE3" s="227"/>
      <c r="BF3" s="228"/>
      <c r="BG3" s="56"/>
      <c r="BH3" s="240"/>
      <c r="BI3" s="241"/>
      <c r="BJ3" s="242"/>
      <c r="BK3" s="243"/>
      <c r="BL3" s="43"/>
      <c r="BM3" s="229" t="s">
        <v>1151</v>
      </c>
      <c r="BN3" s="230"/>
      <c r="BO3" s="230"/>
      <c r="BP3" s="231"/>
      <c r="BQ3" s="229" t="s">
        <v>751</v>
      </c>
      <c r="BR3" s="230"/>
      <c r="BS3" s="231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840</v>
      </c>
      <c r="E6" s="210"/>
      <c r="F6" s="134" t="s">
        <v>616</v>
      </c>
      <c r="G6" s="8" t="str">
        <f>IF(D6="","*",VLOOKUP(F6,BS_ATIVIDADE[#All],3,FALSE))</f>
        <v>OUTROS</v>
      </c>
      <c r="H6" s="211" t="s">
        <v>166</v>
      </c>
      <c r="I6" s="211" t="s">
        <v>201</v>
      </c>
      <c r="J6" s="212">
        <v>98</v>
      </c>
      <c r="K6" s="212">
        <v>501</v>
      </c>
      <c r="L6" s="213" t="s">
        <v>602</v>
      </c>
      <c r="M6" s="149" t="s">
        <v>1223</v>
      </c>
      <c r="N6" s="149" t="s">
        <v>1224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ALTO ARAGUAIA - RONDONOPOLIS</v>
      </c>
      <c r="V6" s="214" t="s">
        <v>1225</v>
      </c>
      <c r="W6" s="215" t="s">
        <v>1226</v>
      </c>
      <c r="X6" s="152" t="s">
        <v>966</v>
      </c>
      <c r="Y6" s="129"/>
      <c r="Z6" s="216"/>
      <c r="AA6" s="71" t="s">
        <v>1227</v>
      </c>
      <c r="AB6" s="59" t="s">
        <v>958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IF(D6="","*",IFERROR(IF(ISODD(COUNT(AS6:AX802)),"ERRO",SUM((AT6-AS6),(AV6-AU6),(AX6-AW6))),"ERRO"))</f>
        <v>ERRO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BASE_MAPA!$B$2:$B$408, BASE_MAPA!$G$2:$G$408),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IF(D7="","*",IFERROR(IF(ISODD(COUNT(AS7:AX803)),"ERRO",SUM((AT7-AS7),(AV7-AU7),(AX7-AW7))),"ERRO"))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BASE_MAPA!$B$2:$B$408, BASE_MAPA!$G$2:$G$408),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798</v>
      </c>
      <c r="E8" s="185"/>
      <c r="F8" s="134" t="s">
        <v>675</v>
      </c>
      <c r="G8" s="8" t="str">
        <f>IF(D8="","*",VLOOKUP(F8,BS_ATIVIDADE[#All],3,FALSE))</f>
        <v>OUTROS</v>
      </c>
      <c r="H8" s="135" t="s">
        <v>202</v>
      </c>
      <c r="I8" s="135" t="s">
        <v>166</v>
      </c>
      <c r="J8" s="151">
        <v>98</v>
      </c>
      <c r="K8" s="151">
        <v>616</v>
      </c>
      <c r="L8" s="71" t="s">
        <v>602</v>
      </c>
      <c r="M8" s="149" t="s">
        <v>1228</v>
      </c>
      <c r="N8" s="204" t="s">
        <v>1229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BASE_MAPA!$B$2:$B$408, BASE_MAPA!$G$2:$G$408), "ERRO")</f>
        <v>ALTO ARAGUAIA - RONDONOPOLIS</v>
      </c>
      <c r="V8" s="205" t="s">
        <v>1230</v>
      </c>
      <c r="W8" s="206" t="s">
        <v>1231</v>
      </c>
      <c r="X8" s="152" t="s">
        <v>966</v>
      </c>
      <c r="Y8" s="129"/>
      <c r="Z8" s="129"/>
      <c r="AA8" s="71">
        <v>1</v>
      </c>
      <c r="AB8" s="59" t="s">
        <v>958</v>
      </c>
      <c r="AC8" s="59" t="s">
        <v>602</v>
      </c>
      <c r="AD8" s="135">
        <v>0.29166666666666669</v>
      </c>
      <c r="AE8" s="71" t="s">
        <v>602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 t="str">
        <f>IF(D8="","*",IFERROR(IF(ISODD(COUNT(AS8:AX803)),"ERRO",SUM((AT8-AS8),(AV8-AU8),(AX8-AW8))),"ERRO"))</f>
        <v>ERRO</v>
      </c>
      <c r="AZ8" s="11"/>
      <c r="BA8" s="60"/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BASE_MAPA!$B$2:$B$408, BASE_MAPA!$G$2:$G$408),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1</v>
      </c>
      <c r="BI8" s="14"/>
      <c r="BJ8" s="270" t="s">
        <v>1232</v>
      </c>
      <c r="BK8" s="270" t="s">
        <v>1233</v>
      </c>
      <c r="BL8" s="13"/>
      <c r="BM8" s="12"/>
      <c r="BN8" s="12"/>
      <c r="BO8" s="130"/>
      <c r="BP8" s="14"/>
      <c r="BQ8" s="10" t="e">
        <f>IF(AND(BR8&lt;1,BS8&lt;1),"Produção e Intervalo",IF(BR8&lt;1,"Intervalo",IF(BS8&lt;1,"Produção","Aderente")))</f>
        <v>#VALUE!</v>
      </c>
      <c r="BR8" s="15" t="e">
        <f>IF(OR(B8="",F8=""),"*",AY8/P8)</f>
        <v>#VALUE!</v>
      </c>
      <c r="BS8" s="15">
        <f>IF(OR(B8="",F8=""),"*",BA8/Q8)</f>
        <v>0</v>
      </c>
      <c r="BT8" s="157"/>
    </row>
    <row r="9" spans="1:72" hidden="1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808</v>
      </c>
      <c r="E9" s="185">
        <v>2</v>
      </c>
      <c r="F9" s="134" t="s">
        <v>707</v>
      </c>
      <c r="G9" s="8" t="str">
        <f>IF(D9="","*",VLOOKUP(F9,BS_ATIVIDADE[#All],3,FALSE))</f>
        <v>MECANIZAÇÃO - SOCADORA</v>
      </c>
      <c r="H9" s="135" t="s">
        <v>224</v>
      </c>
      <c r="I9" s="135" t="s">
        <v>224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BASE_MAPA!$B$2:$B$408, BASE_MAPA!$G$2:$G$408), "ERRO")</f>
        <v>ALTO ARAGUAIA - RONDONOPOLIS</v>
      </c>
      <c r="V9" s="143" t="s">
        <v>1234</v>
      </c>
      <c r="W9" s="135" t="s">
        <v>1235</v>
      </c>
      <c r="X9" s="152" t="s">
        <v>966</v>
      </c>
      <c r="Y9" s="129"/>
      <c r="Z9" s="129"/>
      <c r="AA9" s="71">
        <v>1</v>
      </c>
      <c r="AB9" s="59" t="s">
        <v>958</v>
      </c>
      <c r="AC9" s="59" t="s">
        <v>602</v>
      </c>
      <c r="AD9" s="135">
        <v>0.29166666666666669</v>
      </c>
      <c r="AE9" s="71">
        <v>6636</v>
      </c>
      <c r="AF9" s="71">
        <v>6236</v>
      </c>
      <c r="AG9" s="71" t="s">
        <v>602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TSF-TRO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32">
        <v>0.50138888888888888</v>
      </c>
      <c r="AT9" s="32">
        <v>0.52708333333333335</v>
      </c>
      <c r="AU9" s="32"/>
      <c r="AV9" s="32"/>
      <c r="AW9" s="32"/>
      <c r="AX9" s="32"/>
      <c r="AY9" s="184" t="str">
        <f t="shared" ref="AY9:AY72" si="2">IF(D9="","*",IFERROR(IF(ISODD(COUNT(AS9:AX803)),"ERRO",SUM((AT9-AS9),(AV9-AU9),(AX9-AW9))),"ERRO"))</f>
        <v>ERRO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BASE_MAPA!$B$2:$B$408, BASE_MAPA!$G$2:$G$408),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1236</v>
      </c>
      <c r="BK9" s="14" t="s">
        <v>1237</v>
      </c>
      <c r="BL9" s="13"/>
      <c r="BM9" s="12" t="s">
        <v>985</v>
      </c>
      <c r="BN9" s="12" t="s">
        <v>1015</v>
      </c>
      <c r="BO9" s="130" t="s">
        <v>1077</v>
      </c>
      <c r="BP9" s="14"/>
      <c r="BQ9" s="10" t="e">
        <f t="shared" ref="BQ9:BQ72" si="3">IF(AND(BR9&lt;1,BS9&lt;1),"Produção e Intervalo",IF(BR9&lt;1,"Intervalo",IF(BS9&lt;1,"Produção","Aderente")))</f>
        <v>#VALUE!</v>
      </c>
      <c r="BR9" s="15" t="e">
        <f t="shared" ref="BR9:BR72" si="4">IF(OR(B9="",F9=""),"*",AY9/P9)</f>
        <v>#VALUE!</v>
      </c>
      <c r="BS9" s="15">
        <f t="shared" ref="BS9:BS72" si="5">IF(OR(B9="",F9=""),"*",BA9/Q9)</f>
        <v>0</v>
      </c>
      <c r="BT9" s="157" t="str">
        <f t="shared" ref="BT9:BT72" si="6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840</v>
      </c>
      <c r="E10" s="185">
        <v>3</v>
      </c>
      <c r="F10" s="134" t="s">
        <v>777</v>
      </c>
      <c r="G10" s="8" t="str">
        <f>IF(D10="","*",VLOOKUP(F10,BS_ATIVIDADE[#All],3,FALSE))</f>
        <v>PEDRA</v>
      </c>
      <c r="H10" s="211" t="s">
        <v>1238</v>
      </c>
      <c r="I10" s="211" t="s">
        <v>166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BASE_MAPA!$B$2:$B$408, BASE_MAPA!$G$2:$G$408), "ERRO")</f>
        <v>ALTO ARAGUAIA - RONDONOPOLIS</v>
      </c>
      <c r="V10" s="143" t="s">
        <v>1225</v>
      </c>
      <c r="W10" s="135" t="s">
        <v>1239</v>
      </c>
      <c r="X10" s="152" t="s">
        <v>966</v>
      </c>
      <c r="Y10" s="129"/>
      <c r="Z10" s="129"/>
      <c r="AA10" s="71" t="s">
        <v>1227</v>
      </c>
      <c r="AB10" s="59" t="s">
        <v>958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32">
        <v>0</v>
      </c>
      <c r="AT10" s="32">
        <v>0</v>
      </c>
      <c r="AU10" s="32"/>
      <c r="AV10" s="32"/>
      <c r="AW10" s="32"/>
      <c r="AX10" s="32"/>
      <c r="AY10" s="184" t="str">
        <f t="shared" si="2"/>
        <v>ERRO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BASE_MAPA!$B$2:$B$408, BASE_MAPA!$G$2:$G$408),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1240</v>
      </c>
      <c r="BK10" s="14" t="s">
        <v>1241</v>
      </c>
      <c r="BL10" s="13"/>
      <c r="BM10" s="12" t="s">
        <v>981</v>
      </c>
      <c r="BN10" s="12" t="s">
        <v>1002</v>
      </c>
      <c r="BO10" s="130" t="s">
        <v>1069</v>
      </c>
      <c r="BP10" s="14" t="s">
        <v>1242</v>
      </c>
      <c r="BQ10" s="10" t="e">
        <f t="shared" si="3"/>
        <v>#VALUE!</v>
      </c>
      <c r="BR10" s="15" t="e">
        <f t="shared" si="4"/>
        <v>#VALUE!</v>
      </c>
      <c r="BS10" s="15">
        <f t="shared" si="5"/>
        <v>0</v>
      </c>
      <c r="BT10" s="157" t="str">
        <f t="shared" si="6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897</v>
      </c>
      <c r="E11" s="185">
        <v>4</v>
      </c>
      <c r="F11" s="134" t="s">
        <v>762</v>
      </c>
      <c r="G11" s="8" t="str">
        <f>IF(D11="","*",VLOOKUP(F11,BS_ATIVIDADE[#All],3,FALSE))</f>
        <v>AMV</v>
      </c>
      <c r="H11" s="135" t="s">
        <v>1243</v>
      </c>
      <c r="I11" s="135" t="s">
        <v>602</v>
      </c>
      <c r="J11" s="151">
        <v>98</v>
      </c>
      <c r="K11" s="151">
        <v>662.31299999999999</v>
      </c>
      <c r="L11" s="71" t="s">
        <v>602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BASE_MAPA!$B$2:$B$408, BASE_MAPA!$G$2:$G$408), "ERRO")</f>
        <v>ALTO ARAGUAIA - RONDONOPOLIS</v>
      </c>
      <c r="V11" s="143" t="s">
        <v>1225</v>
      </c>
      <c r="W11" s="135" t="s">
        <v>1244</v>
      </c>
      <c r="X11" s="152" t="s">
        <v>966</v>
      </c>
      <c r="Y11" s="129"/>
      <c r="Z11" s="129"/>
      <c r="AA11" s="71" t="s">
        <v>602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</v>
      </c>
      <c r="AN11" s="175" t="str">
        <f>IF(BS_CONTROLE[[#This Row],[SB]]=0, "-", BS_CONTROLE[[#This Row],[SB]])</f>
        <v>TBS1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32">
        <v>0</v>
      </c>
      <c r="AT11" s="32">
        <v>0</v>
      </c>
      <c r="AU11" s="32"/>
      <c r="AV11" s="32"/>
      <c r="AW11" s="32"/>
      <c r="AX11" s="32"/>
      <c r="AY11" s="184" t="str">
        <f t="shared" si="2"/>
        <v>ERRO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BASE_MAPA!$B$2:$B$408, BASE_MAPA!$G$2:$G$408),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1245</v>
      </c>
      <c r="BK11" s="14" t="s">
        <v>1246</v>
      </c>
      <c r="BL11" s="13"/>
      <c r="BM11" s="12" t="s">
        <v>985</v>
      </c>
      <c r="BN11" s="12" t="s">
        <v>1015</v>
      </c>
      <c r="BO11" s="130" t="s">
        <v>1077</v>
      </c>
      <c r="BP11" s="14" t="s">
        <v>602</v>
      </c>
      <c r="BQ11" s="10" t="e">
        <f t="shared" si="3"/>
        <v>#VALUE!</v>
      </c>
      <c r="BR11" s="15" t="e">
        <f t="shared" si="4"/>
        <v>#VALUE!</v>
      </c>
      <c r="BS11" s="15">
        <f t="shared" si="5"/>
        <v>0</v>
      </c>
      <c r="BT11" s="157" t="str">
        <f t="shared" si="6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869</v>
      </c>
      <c r="E12" s="185">
        <v>5</v>
      </c>
      <c r="F12" s="134" t="s">
        <v>784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602</v>
      </c>
      <c r="J12" s="212">
        <v>98</v>
      </c>
      <c r="K12" s="212">
        <v>548.14499999999998</v>
      </c>
      <c r="L12" s="213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BASE_MAPA!$B$2:$B$408, BASE_MAPA!$G$2:$G$408), "ERRO")</f>
        <v>ALTO ARAGUAIA - RONDONOPOLIS</v>
      </c>
      <c r="V12" s="143" t="s">
        <v>1225</v>
      </c>
      <c r="W12" s="135" t="s">
        <v>1247</v>
      </c>
      <c r="X12" s="152" t="s">
        <v>966</v>
      </c>
      <c r="Y12" s="129"/>
      <c r="Z12" s="129"/>
      <c r="AA12" s="71" t="s">
        <v>602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32">
        <v>0.35902777777777778</v>
      </c>
      <c r="AT12" s="32">
        <v>0.42152777777777778</v>
      </c>
      <c r="AU12" s="32"/>
      <c r="AV12" s="32"/>
      <c r="AW12" s="32"/>
      <c r="AX12" s="32"/>
      <c r="AY12" s="184" t="str">
        <f t="shared" si="2"/>
        <v>ERRO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BASE_MAPA!$B$2:$B$408, BASE_MAPA!$G$2:$G$408),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1248</v>
      </c>
      <c r="BK12" s="14" t="s">
        <v>1248</v>
      </c>
      <c r="BL12" s="13"/>
      <c r="BM12" s="12" t="s">
        <v>992</v>
      </c>
      <c r="BN12" s="12" t="s">
        <v>1017</v>
      </c>
      <c r="BO12" s="130" t="s">
        <v>1017</v>
      </c>
      <c r="BP12" s="14" t="s">
        <v>602</v>
      </c>
      <c r="BQ12" s="10" t="e">
        <f t="shared" si="3"/>
        <v>#VALUE!</v>
      </c>
      <c r="BR12" s="15" t="e">
        <f t="shared" si="4"/>
        <v>#VALUE!</v>
      </c>
      <c r="BS12" s="15">
        <f t="shared" si="5"/>
        <v>0</v>
      </c>
      <c r="BT12" s="157" t="str">
        <f t="shared" si="6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894</v>
      </c>
      <c r="E13" s="185">
        <v>6</v>
      </c>
      <c r="F13" s="134" t="s">
        <v>784</v>
      </c>
      <c r="G13" s="8" t="str">
        <f>IF(D13="","*",VLOOKUP(F13,BS_ATIVIDADE[#All],3,FALSE))</f>
        <v>SOLDA</v>
      </c>
      <c r="H13" s="135" t="s">
        <v>162</v>
      </c>
      <c r="I13" s="135" t="s">
        <v>602</v>
      </c>
      <c r="J13" s="151">
        <v>74</v>
      </c>
      <c r="K13" s="151">
        <v>498.9</v>
      </c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BASE_MAPA!$B$2:$B$408, BASE_MAPA!$G$2:$G$408), "ERRO")</f>
        <v>MARCO INICIAL - ALTO ARAGUAIA</v>
      </c>
      <c r="V13" s="143" t="s">
        <v>1249</v>
      </c>
      <c r="W13" s="135" t="s">
        <v>1247</v>
      </c>
      <c r="X13" s="152" t="s">
        <v>961</v>
      </c>
      <c r="Y13" s="129"/>
      <c r="Z13" s="129"/>
      <c r="AA13" s="71" t="s">
        <v>602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32">
        <v>0.48472222222222222</v>
      </c>
      <c r="AT13" s="32">
        <v>0.60972222222222228</v>
      </c>
      <c r="AU13" s="32"/>
      <c r="AV13" s="32"/>
      <c r="AW13" s="32"/>
      <c r="AX13" s="32"/>
      <c r="AY13" s="184" t="str">
        <f t="shared" si="2"/>
        <v>ERRO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BASE_MAPA!$B$2:$B$408, BASE_MAPA!$G$2:$G$408),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1250</v>
      </c>
      <c r="BK13" s="14" t="s">
        <v>1251</v>
      </c>
      <c r="BL13" s="13"/>
      <c r="BM13" s="12" t="s">
        <v>992</v>
      </c>
      <c r="BN13" s="12" t="s">
        <v>1017</v>
      </c>
      <c r="BO13" s="130" t="s">
        <v>1017</v>
      </c>
      <c r="BP13" s="14" t="s">
        <v>602</v>
      </c>
      <c r="BQ13" s="10" t="e">
        <f t="shared" si="3"/>
        <v>#VALUE!</v>
      </c>
      <c r="BR13" s="15" t="e">
        <f t="shared" si="4"/>
        <v>#VALUE!</v>
      </c>
      <c r="BS13" s="15">
        <f t="shared" si="5"/>
        <v>0</v>
      </c>
      <c r="BT13" s="157" t="str">
        <f t="shared" si="6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749</v>
      </c>
      <c r="E14" s="185">
        <v>7</v>
      </c>
      <c r="F14" s="134" t="s">
        <v>616</v>
      </c>
      <c r="G14" s="8" t="str">
        <f>IF(D14="","*",VLOOKUP(F14,BS_ATIVIDADE[#All],3,FALSE))</f>
        <v>OUTROS</v>
      </c>
      <c r="H14" s="135" t="s">
        <v>1252</v>
      </c>
      <c r="I14" s="135" t="s">
        <v>54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BASE_MAPA!$B$2:$B$408, BASE_MAPA!$G$2:$G$408), "ERRO")</f>
        <v>MARCO INICIAL - ALTO ARAGUAIA</v>
      </c>
      <c r="V14" s="143" t="s">
        <v>1253</v>
      </c>
      <c r="W14" s="135" t="s">
        <v>1254</v>
      </c>
      <c r="X14" s="152" t="s">
        <v>966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32">
        <v>0</v>
      </c>
      <c r="AT14" s="32">
        <v>0</v>
      </c>
      <c r="AU14" s="32"/>
      <c r="AV14" s="32"/>
      <c r="AW14" s="32"/>
      <c r="AX14" s="32"/>
      <c r="AY14" s="184" t="str">
        <f t="shared" si="2"/>
        <v>ERRO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BASE_MAPA!$B$2:$B$408, BASE_MAPA!$G$2:$G$408),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1255</v>
      </c>
      <c r="BK14" s="14" t="s">
        <v>1255</v>
      </c>
      <c r="BL14" s="13"/>
      <c r="BM14" s="12" t="s">
        <v>991</v>
      </c>
      <c r="BN14" s="12" t="s">
        <v>981</v>
      </c>
      <c r="BO14" s="130" t="s">
        <v>1082</v>
      </c>
      <c r="BP14" s="14" t="s">
        <v>1256</v>
      </c>
      <c r="BQ14" s="10" t="e">
        <f t="shared" si="3"/>
        <v>#VALUE!</v>
      </c>
      <c r="BR14" s="15" t="e">
        <f t="shared" si="4"/>
        <v>#VALUE!</v>
      </c>
      <c r="BS14" s="15">
        <f t="shared" si="5"/>
        <v>0</v>
      </c>
      <c r="BT14" s="157" t="str">
        <f t="shared" si="6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925</v>
      </c>
      <c r="E15" s="185">
        <v>8</v>
      </c>
      <c r="F15" s="134" t="s">
        <v>784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602</v>
      </c>
      <c r="J15" s="212">
        <v>74</v>
      </c>
      <c r="K15" s="212">
        <v>234.5</v>
      </c>
      <c r="L15" s="213" t="s">
        <v>602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BASE_MAPA!$B$2:$B$408, BASE_MAPA!$G$2:$G$408), "ERRO")</f>
        <v>MARCO INICIAL - ALTO ARAGUAIA</v>
      </c>
      <c r="V15" s="143" t="s">
        <v>1257</v>
      </c>
      <c r="W15" s="135" t="s">
        <v>1247</v>
      </c>
      <c r="X15" s="152" t="s">
        <v>961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32">
        <v>0.49722222222222223</v>
      </c>
      <c r="AT15" s="32">
        <v>0.62222222222222223</v>
      </c>
      <c r="AU15" s="32"/>
      <c r="AV15" s="32"/>
      <c r="AW15" s="32"/>
      <c r="AX15" s="32"/>
      <c r="AY15" s="184" t="str">
        <f t="shared" si="2"/>
        <v>ERRO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1258</v>
      </c>
      <c r="BK15" s="14" t="s">
        <v>1259</v>
      </c>
      <c r="BL15" s="13"/>
      <c r="BM15" s="12" t="s">
        <v>990</v>
      </c>
      <c r="BN15" s="12" t="s">
        <v>990</v>
      </c>
      <c r="BO15" s="130" t="s">
        <v>990</v>
      </c>
      <c r="BP15" s="14" t="s">
        <v>602</v>
      </c>
      <c r="BQ15" s="10" t="e">
        <f t="shared" si="3"/>
        <v>#VALUE!</v>
      </c>
      <c r="BR15" s="15" t="e">
        <f t="shared" si="4"/>
        <v>#VALUE!</v>
      </c>
      <c r="BS15" s="15">
        <f t="shared" si="5"/>
        <v>1</v>
      </c>
      <c r="BT15" s="157" t="str">
        <f t="shared" si="6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875</v>
      </c>
      <c r="E16" s="185">
        <v>9</v>
      </c>
      <c r="F16" s="134" t="s">
        <v>791</v>
      </c>
      <c r="G16" s="8" t="str">
        <f>IF(D16="","*",VLOOKUP(F16,BS_ATIVIDADE[#All],3,FALSE))</f>
        <v>TRILHO - SUBSTITUIÇÂO</v>
      </c>
      <c r="H16" s="135" t="s">
        <v>602</v>
      </c>
      <c r="I16" s="135" t="s">
        <v>602</v>
      </c>
      <c r="J16" s="151">
        <v>101</v>
      </c>
      <c r="K16" s="151">
        <v>1494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BASE_MAPA!$B$2:$B$408, BASE_MAPA!$G$2:$G$408), "ERRO")</f>
        <v>PORTO NACIONAL - OURO VERDE</v>
      </c>
      <c r="V16" s="143" t="s">
        <v>1260</v>
      </c>
      <c r="W16" s="135" t="s">
        <v>1261</v>
      </c>
      <c r="X16" s="152" t="s">
        <v>970</v>
      </c>
      <c r="Y16" s="129"/>
      <c r="Z16" s="129"/>
      <c r="AA16" s="71" t="s">
        <v>602</v>
      </c>
      <c r="AB16" s="59" t="s">
        <v>602</v>
      </c>
      <c r="AC16" s="59" t="s">
        <v>602</v>
      </c>
      <c r="AD16" s="135" t="s">
        <v>602</v>
      </c>
      <c r="AE16" s="71" t="s">
        <v>602</v>
      </c>
      <c r="AF16" s="71" t="s">
        <v>602</v>
      </c>
      <c r="AG16" s="71" t="s">
        <v>602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POV-PJA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32">
        <v>0.49513888888888891</v>
      </c>
      <c r="AT16" s="32">
        <v>0.57847222222222228</v>
      </c>
      <c r="AU16" s="32"/>
      <c r="AV16" s="32"/>
      <c r="AW16" s="32"/>
      <c r="AX16" s="32"/>
      <c r="AY16" s="184" t="str">
        <f t="shared" si="2"/>
        <v>ERRO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BASE_MAPA!$B$2:$B$408, BASE_MAPA!$G$2:$G$408),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1262</v>
      </c>
      <c r="BL16" s="13"/>
      <c r="BM16" s="12" t="s">
        <v>990</v>
      </c>
      <c r="BN16" s="12" t="s">
        <v>990</v>
      </c>
      <c r="BO16" s="130" t="s">
        <v>990</v>
      </c>
      <c r="BP16" s="14" t="s">
        <v>602</v>
      </c>
      <c r="BQ16" s="10" t="e">
        <f t="shared" si="3"/>
        <v>#VALUE!</v>
      </c>
      <c r="BR16" s="15" t="e">
        <f t="shared" si="4"/>
        <v>#VALUE!</v>
      </c>
      <c r="BS16" s="15">
        <f t="shared" si="5"/>
        <v>1</v>
      </c>
      <c r="BT16" s="157" t="str">
        <f t="shared" si="6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808</v>
      </c>
      <c r="E17" s="185">
        <v>2</v>
      </c>
      <c r="F17" s="134" t="s">
        <v>707</v>
      </c>
      <c r="G17" s="8" t="str">
        <f>IF(D17="","*",VLOOKUP(F17,BS_ATIVIDADE[#All],3,FALSE))</f>
        <v>MECANIZAÇÃO - SOCADORA</v>
      </c>
      <c r="H17" s="135" t="s">
        <v>224</v>
      </c>
      <c r="I17" s="135" t="s">
        <v>224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" s="149" t="s">
        <v>1263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BASE_MAPA!$B$2:$B$408, BASE_MAPA!$G$2:$G$408), "ERRO")</f>
        <v>ALTO ARAGUAIA - RONDONOPOLIS</v>
      </c>
      <c r="V17" s="143" t="s">
        <v>1234</v>
      </c>
      <c r="W17" s="135" t="s">
        <v>1235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6636</v>
      </c>
      <c r="AF17" s="71">
        <v>6236</v>
      </c>
      <c r="AG17" s="71" t="s">
        <v>602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TSF-TRO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32"/>
      <c r="AT17" s="32"/>
      <c r="AU17" s="32"/>
      <c r="AV17" s="32"/>
      <c r="AW17" s="32"/>
      <c r="AX17" s="32"/>
      <c r="AY17" s="184" t="str">
        <f t="shared" si="2"/>
        <v>ERRO</v>
      </c>
      <c r="AZ17" s="11"/>
      <c r="BA17" s="60"/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BASE_MAPA!$B$2:$B$408, BASE_MAPA!$G$2:$G$408),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1264</v>
      </c>
      <c r="BK17" s="14" t="s">
        <v>1264</v>
      </c>
      <c r="BL17" s="13"/>
      <c r="BM17" s="12"/>
      <c r="BN17" s="12"/>
      <c r="BO17" s="130"/>
      <c r="BP17" s="14"/>
      <c r="BQ17" s="10" t="e">
        <f t="shared" si="3"/>
        <v>#VALUE!</v>
      </c>
      <c r="BR17" s="15" t="e">
        <f t="shared" si="4"/>
        <v>#VALUE!</v>
      </c>
      <c r="BS17" s="15">
        <f t="shared" si="5"/>
        <v>0</v>
      </c>
      <c r="BT17" s="157" t="str">
        <f t="shared" si="6"/>
        <v/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840</v>
      </c>
      <c r="E18" s="185">
        <v>3</v>
      </c>
      <c r="F18" s="134" t="s">
        <v>777</v>
      </c>
      <c r="G18" s="8" t="str">
        <f>IF(D18="","*",VLOOKUP(F18,BS_ATIVIDADE[#All],3,FALSE))</f>
        <v>PEDRA</v>
      </c>
      <c r="H18" s="211" t="s">
        <v>1238</v>
      </c>
      <c r="I18" s="211" t="s">
        <v>166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BASE_MAPA!$B$2:$B$408, BASE_MAPA!$G$2:$G$408), "ERRO")</f>
        <v>ALTO ARAGUAIA - RONDONOPOLIS</v>
      </c>
      <c r="V18" s="143" t="s">
        <v>1265</v>
      </c>
      <c r="W18" s="135" t="s">
        <v>1266</v>
      </c>
      <c r="X18" s="152" t="s">
        <v>966</v>
      </c>
      <c r="Y18" s="129" t="s">
        <v>969</v>
      </c>
      <c r="Z18" s="129"/>
      <c r="AA18" s="71" t="s">
        <v>1267</v>
      </c>
      <c r="AB18" s="59" t="s">
        <v>958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tr">
        <f>IF(BS_CONTROLE[[#This Row],[Atividade]]=0, "-", BS_CONTROLE[[#This Row],[Atividade]])</f>
        <v>PDM - PEDRA - DESCARGA</v>
      </c>
      <c r="AJ18" s="8" t="str">
        <f>IF(D18="","*",VLOOKUP(AI18,BS_ATIVIDADE[#Data],3,FALSE))</f>
        <v>PEDRA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32">
        <v>0.46527777777777779</v>
      </c>
      <c r="AT18" s="32">
        <v>0.50694444444444442</v>
      </c>
      <c r="AU18" s="32"/>
      <c r="AV18" s="32"/>
      <c r="AW18" s="32"/>
      <c r="AX18" s="32"/>
      <c r="AY18" s="184" t="str">
        <f t="shared" si="2"/>
        <v>ERRO</v>
      </c>
      <c r="AZ18" s="11"/>
      <c r="BA18" s="60"/>
      <c r="BB18" s="9" t="str">
        <f>IFERROR(_xlfn.XLOOKUP(AI18, BS_ATIVIDADE[ATIVIDADE],BS_ATIVIDADE[UNIDADE] ), "*")</f>
        <v>VAGÕES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BASE_MAPA!$B$2:$B$408, BASE_MAPA!$G$2:$G$408),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1</v>
      </c>
      <c r="BI18" s="14"/>
      <c r="BJ18" s="14" t="s">
        <v>1268</v>
      </c>
      <c r="BK18" s="14" t="s">
        <v>1269</v>
      </c>
      <c r="BL18" s="13"/>
      <c r="BM18" s="12"/>
      <c r="BN18" s="12"/>
      <c r="BO18" s="130"/>
      <c r="BP18" s="14"/>
      <c r="BQ18" s="10" t="e">
        <f t="shared" si="3"/>
        <v>#VALUE!</v>
      </c>
      <c r="BR18" s="15" t="e">
        <f t="shared" si="4"/>
        <v>#VALUE!</v>
      </c>
      <c r="BS18" s="15">
        <f t="shared" si="5"/>
        <v>0</v>
      </c>
      <c r="BT18" s="157" t="str">
        <f t="shared" si="6"/>
        <v/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897</v>
      </c>
      <c r="E19" s="185">
        <v>4</v>
      </c>
      <c r="F19" s="134" t="s">
        <v>762</v>
      </c>
      <c r="G19" s="8" t="str">
        <f>IF(D19="","*",VLOOKUP(F19,BS_ATIVIDADE[#All],3,FALSE))</f>
        <v>AMV</v>
      </c>
      <c r="H19" s="135" t="s">
        <v>1243</v>
      </c>
      <c r="I19" s="135" t="s">
        <v>602</v>
      </c>
      <c r="J19" s="151">
        <v>98</v>
      </c>
      <c r="K19" s="151">
        <v>662.31299999999999</v>
      </c>
      <c r="L19" s="71" t="s">
        <v>602</v>
      </c>
      <c r="M19" s="149" t="s">
        <v>1270</v>
      </c>
      <c r="N19" s="149" t="s">
        <v>1271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BASE_MAPA!$B$2:$B$408, BASE_MAPA!$G$2:$G$408), "ERRO")</f>
        <v>ALTO ARAGUAIA - RONDONOPOLIS</v>
      </c>
      <c r="V19" s="143" t="s">
        <v>1272</v>
      </c>
      <c r="W19" s="135" t="s">
        <v>1273</v>
      </c>
      <c r="X19" s="152" t="s">
        <v>966</v>
      </c>
      <c r="Y19" s="129" t="s">
        <v>969</v>
      </c>
      <c r="Z19" s="129"/>
      <c r="AA19" s="71" t="s">
        <v>602</v>
      </c>
      <c r="AB19" s="59" t="s">
        <v>602</v>
      </c>
      <c r="AC19" s="59" t="s">
        <v>602</v>
      </c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/>
      <c r="AS19" s="32"/>
      <c r="AT19" s="32"/>
      <c r="AU19" s="32"/>
      <c r="AV19" s="32"/>
      <c r="AW19" s="32"/>
      <c r="AX19" s="32"/>
      <c r="AY19" s="184" t="str">
        <f t="shared" si="2"/>
        <v>ERRO</v>
      </c>
      <c r="AZ19" s="11"/>
      <c r="BA19" s="60"/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BASE_MAPA!$B$2:$B$408, BASE_MAPA!$G$2:$G$408),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1</v>
      </c>
      <c r="BI19" s="14"/>
      <c r="BJ19" s="14" t="s">
        <v>1274</v>
      </c>
      <c r="BK19" s="14" t="s">
        <v>1275</v>
      </c>
      <c r="BL19" s="13"/>
      <c r="BM19" s="12"/>
      <c r="BN19" s="12"/>
      <c r="BO19" s="130"/>
      <c r="BP19" s="14"/>
      <c r="BQ19" s="10" t="e">
        <f t="shared" si="3"/>
        <v>#VALUE!</v>
      </c>
      <c r="BR19" s="15" t="e">
        <f t="shared" si="4"/>
        <v>#VALUE!</v>
      </c>
      <c r="BS19" s="15">
        <f t="shared" si="5"/>
        <v>0</v>
      </c>
      <c r="BT19" s="157" t="str">
        <f t="shared" si="6"/>
        <v/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869</v>
      </c>
      <c r="E20" s="185">
        <v>5</v>
      </c>
      <c r="F20" s="134" t="s">
        <v>784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602</v>
      </c>
      <c r="J20" s="212">
        <v>98</v>
      </c>
      <c r="K20" s="212">
        <v>548.14499999999998</v>
      </c>
      <c r="L20" s="213" t="s">
        <v>602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BASE_MAPA!$B$2:$B$408, BASE_MAPA!$G$2:$G$408), "ERRO")</f>
        <v>ALTO ARAGUAIA - RONDONOPOLIS</v>
      </c>
      <c r="V20" s="143" t="s">
        <v>1276</v>
      </c>
      <c r="W20" s="135" t="s">
        <v>1277</v>
      </c>
      <c r="X20" s="152" t="s">
        <v>961</v>
      </c>
      <c r="Y20" s="129" t="s">
        <v>960</v>
      </c>
      <c r="Z20" s="129"/>
      <c r="AA20" s="71" t="s">
        <v>602</v>
      </c>
      <c r="AB20" s="59" t="s">
        <v>602</v>
      </c>
      <c r="AC20" s="59" t="s">
        <v>602</v>
      </c>
      <c r="AD20" s="135" t="s">
        <v>602</v>
      </c>
      <c r="AE20" s="71" t="s">
        <v>602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32">
        <v>0</v>
      </c>
      <c r="AT20" s="32">
        <v>0</v>
      </c>
      <c r="AU20" s="32"/>
      <c r="AV20" s="32"/>
      <c r="AW20" s="32"/>
      <c r="AX20" s="32"/>
      <c r="AY20" s="184" t="str">
        <f t="shared" si="2"/>
        <v>ERRO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BASE_MAPA!$B$2:$B$408, BASE_MAPA!$G$2:$G$408),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1278</v>
      </c>
      <c r="BK20" s="14" t="s">
        <v>1279</v>
      </c>
      <c r="BL20" s="13"/>
      <c r="BM20" s="12" t="s">
        <v>992</v>
      </c>
      <c r="BN20" s="12" t="s">
        <v>1009</v>
      </c>
      <c r="BO20" s="130" t="s">
        <v>1097</v>
      </c>
      <c r="BP20" s="14"/>
      <c r="BQ20" s="10" t="e">
        <f t="shared" si="3"/>
        <v>#VALUE!</v>
      </c>
      <c r="BR20" s="15" t="e">
        <f t="shared" si="4"/>
        <v>#VALUE!</v>
      </c>
      <c r="BS20" s="15">
        <f t="shared" si="5"/>
        <v>0</v>
      </c>
      <c r="BT20" s="157" t="str">
        <f t="shared" si="6"/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894</v>
      </c>
      <c r="E21" s="185">
        <v>6</v>
      </c>
      <c r="F21" s="134" t="s">
        <v>784</v>
      </c>
      <c r="G21" s="8" t="str">
        <f>IF(D21="","*",VLOOKUP(F21,BS_ATIVIDADE[#All],3,FALSE))</f>
        <v>SOLDA</v>
      </c>
      <c r="H21" s="135" t="s">
        <v>162</v>
      </c>
      <c r="I21" s="135" t="s">
        <v>602</v>
      </c>
      <c r="J21" s="151">
        <v>74</v>
      </c>
      <c r="K21" s="151">
        <v>498.9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163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BASE_MAPA!$B$2:$B$408, BASE_MAPA!$G$2:$G$408), "ERRO")</f>
        <v>MARCO INICIAL - ALTO ARAGUAIA</v>
      </c>
      <c r="V21" s="143" t="s">
        <v>1276</v>
      </c>
      <c r="W21" s="135" t="s">
        <v>1277</v>
      </c>
      <c r="X21" s="152" t="s">
        <v>961</v>
      </c>
      <c r="Y21" s="129" t="s">
        <v>960</v>
      </c>
      <c r="Z21" s="129"/>
      <c r="AA21" s="71" t="s">
        <v>602</v>
      </c>
      <c r="AB21" s="59" t="s">
        <v>602</v>
      </c>
      <c r="AC21" s="59" t="s">
        <v>602</v>
      </c>
      <c r="AD21" s="135" t="s">
        <v>602</v>
      </c>
      <c r="AE21" s="71" t="s">
        <v>602</v>
      </c>
      <c r="AF21" s="71" t="s">
        <v>602</v>
      </c>
      <c r="AG21" s="71" t="s">
        <v>602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32"/>
      <c r="AT21" s="32"/>
      <c r="AU21" s="32"/>
      <c r="AV21" s="32"/>
      <c r="AW21" s="32"/>
      <c r="AX21" s="32"/>
      <c r="AY21" s="184" t="str">
        <f t="shared" si="2"/>
        <v>ERRO</v>
      </c>
      <c r="AZ21" s="11"/>
      <c r="BA21" s="60"/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1</v>
      </c>
      <c r="BI21" s="14"/>
      <c r="BJ21" s="14" t="s">
        <v>1280</v>
      </c>
      <c r="BK21" s="14" t="s">
        <v>1281</v>
      </c>
      <c r="BL21" s="13"/>
      <c r="BM21" s="12"/>
      <c r="BN21" s="12"/>
      <c r="BO21" s="130"/>
      <c r="BP21" s="14"/>
      <c r="BQ21" s="10" t="e">
        <f t="shared" si="3"/>
        <v>#VALUE!</v>
      </c>
      <c r="BR21" s="15" t="e">
        <f t="shared" si="4"/>
        <v>#VALUE!</v>
      </c>
      <c r="BS21" s="15">
        <f t="shared" si="5"/>
        <v>0</v>
      </c>
      <c r="BT21" s="157" t="str">
        <f t="shared" si="6"/>
        <v/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749</v>
      </c>
      <c r="E22" s="185">
        <v>7</v>
      </c>
      <c r="F22" s="134" t="s">
        <v>616</v>
      </c>
      <c r="G22" s="8" t="str">
        <f>IF(D22="","*",VLOOKUP(F22,BS_ATIVIDADE[#All],3,FALSE))</f>
        <v>OUTROS</v>
      </c>
      <c r="H22" s="135" t="s">
        <v>1252</v>
      </c>
      <c r="I22" s="135" t="s">
        <v>54</v>
      </c>
      <c r="J22" s="151">
        <v>74</v>
      </c>
      <c r="K22" s="151">
        <v>498.9</v>
      </c>
      <c r="L22" s="71" t="s">
        <v>602</v>
      </c>
      <c r="M22" s="149" t="s">
        <v>1282</v>
      </c>
      <c r="N22" s="149" t="s">
        <v>1283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BASE_MAPA!$B$2:$B$408, BASE_MAPA!$G$2:$G$408), "ERRO")</f>
        <v>MARCO INICIAL - ALTO ARAGUAIA</v>
      </c>
      <c r="V22" s="143" t="s">
        <v>1284</v>
      </c>
      <c r="W22" s="135" t="s">
        <v>1285</v>
      </c>
      <c r="X22" s="152" t="s">
        <v>966</v>
      </c>
      <c r="Y22" s="129" t="s">
        <v>969</v>
      </c>
      <c r="Z22" s="129"/>
      <c r="AA22" s="71">
        <v>2</v>
      </c>
      <c r="AB22" s="59" t="s">
        <v>963</v>
      </c>
      <c r="AC22" s="59" t="s">
        <v>602</v>
      </c>
      <c r="AD22" s="135">
        <v>0.29166666666666669</v>
      </c>
      <c r="AE22" s="71">
        <v>9323</v>
      </c>
      <c r="AF22" s="71">
        <v>7636</v>
      </c>
      <c r="AG22" s="71" t="s">
        <v>602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/>
      <c r="AS22" s="32"/>
      <c r="AT22" s="32"/>
      <c r="AU22" s="32"/>
      <c r="AV22" s="32"/>
      <c r="AW22" s="32"/>
      <c r="AX22" s="32"/>
      <c r="AY22" s="184" t="str">
        <f t="shared" si="2"/>
        <v>ERRO</v>
      </c>
      <c r="AZ22" s="11"/>
      <c r="BA22" s="60"/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BASE_MAPA!$B$2:$B$408, BASE_MAPA!$G$2:$G$408),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1077</v>
      </c>
      <c r="BK22" s="14" t="s">
        <v>1077</v>
      </c>
      <c r="BL22" s="13"/>
      <c r="BM22" s="12" t="s">
        <v>985</v>
      </c>
      <c r="BN22" s="12" t="s">
        <v>1015</v>
      </c>
      <c r="BO22" s="130" t="s">
        <v>1077</v>
      </c>
      <c r="BP22" s="14"/>
      <c r="BQ22" s="10" t="e">
        <f t="shared" si="3"/>
        <v>#VALUE!</v>
      </c>
      <c r="BR22" s="15" t="e">
        <f t="shared" si="4"/>
        <v>#VALUE!</v>
      </c>
      <c r="BS22" s="15">
        <f t="shared" si="5"/>
        <v>0</v>
      </c>
      <c r="BT22" s="157" t="str">
        <f t="shared" si="6"/>
        <v>CCOCirculaçãoIntervaloOportunidade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925</v>
      </c>
      <c r="E23" s="185">
        <v>16</v>
      </c>
      <c r="F23" s="134" t="s">
        <v>784</v>
      </c>
      <c r="G23" s="8" t="str">
        <f>IF(D23="","*",VLOOKUP(F23,BS_ATIVIDADE[#All],3,FALSE))</f>
        <v>SOLDA</v>
      </c>
      <c r="H23" s="149" t="s">
        <v>602</v>
      </c>
      <c r="I23" s="211" t="s">
        <v>602</v>
      </c>
      <c r="J23" s="212">
        <v>74</v>
      </c>
      <c r="K23" s="212">
        <v>280.5</v>
      </c>
      <c r="L23" s="213" t="s">
        <v>602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BASE_MAPA!$B$2:$B$408, BASE_MAPA!$G$2:$G$408), "ERRO")</f>
        <v>MARCO INICIAL - ALTO ARAGUAIA</v>
      </c>
      <c r="V23" s="143" t="s">
        <v>1286</v>
      </c>
      <c r="W23" s="135" t="s">
        <v>1277</v>
      </c>
      <c r="X23" s="152" t="s">
        <v>966</v>
      </c>
      <c r="Y23" s="129" t="s">
        <v>969</v>
      </c>
      <c r="Z23" s="129"/>
      <c r="AA23" s="71" t="s">
        <v>602</v>
      </c>
      <c r="AB23" s="59" t="s">
        <v>602</v>
      </c>
      <c r="AC23" s="59" t="s">
        <v>602</v>
      </c>
      <c r="AD23" s="135" t="s">
        <v>602</v>
      </c>
      <c r="AE23" s="71" t="s">
        <v>602</v>
      </c>
      <c r="AF23" s="71" t="s">
        <v>602</v>
      </c>
      <c r="AG23" s="71" t="s">
        <v>602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32">
        <v>0</v>
      </c>
      <c r="AT23" s="32">
        <v>0</v>
      </c>
      <c r="AU23" s="32"/>
      <c r="AV23" s="32"/>
      <c r="AW23" s="32"/>
      <c r="AX23" s="32"/>
      <c r="AY23" s="184" t="str">
        <f t="shared" si="2"/>
        <v>ERRO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BASE_MAPA!$B$2:$B$408, BASE_MAPA!$G$2:$G$408),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1287</v>
      </c>
      <c r="BK23" s="14" t="s">
        <v>1287</v>
      </c>
      <c r="BL23" s="13"/>
      <c r="BM23" s="12"/>
      <c r="BN23" s="12"/>
      <c r="BO23" s="130"/>
      <c r="BP23" s="14"/>
      <c r="BQ23" s="10" t="e">
        <f t="shared" si="3"/>
        <v>#VALUE!</v>
      </c>
      <c r="BR23" s="15" t="e">
        <f t="shared" si="4"/>
        <v>#VALUE!</v>
      </c>
      <c r="BS23" s="15">
        <f t="shared" si="5"/>
        <v>0</v>
      </c>
      <c r="BT23" s="157" t="str">
        <f t="shared" si="6"/>
        <v/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831</v>
      </c>
      <c r="E24" s="185">
        <v>17</v>
      </c>
      <c r="F24" s="134" t="s">
        <v>739</v>
      </c>
      <c r="G24" s="8" t="str">
        <f>IF(D24="","*",VLOOKUP(F24,BS_ATIVIDADE[#All],3,FALSE))</f>
        <v>MODERNIZAÇÃO</v>
      </c>
      <c r="H24" s="135" t="s">
        <v>92</v>
      </c>
      <c r="I24" s="135" t="s">
        <v>92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BASE_MAPA!$B$2:$B$408, BASE_MAPA!$G$2:$G$408), "ERRO")</f>
        <v>MARCO INICIAL - ALTO ARAGUAIA</v>
      </c>
      <c r="V24" s="143" t="s">
        <v>1288</v>
      </c>
      <c r="W24" s="135" t="s">
        <v>1289</v>
      </c>
      <c r="X24" s="152" t="s">
        <v>961</v>
      </c>
      <c r="Y24" s="129" t="s">
        <v>960</v>
      </c>
      <c r="Z24" s="129"/>
      <c r="AA24" s="71" t="s">
        <v>1290</v>
      </c>
      <c r="AB24" s="59" t="s">
        <v>958</v>
      </c>
      <c r="AC24" s="59" t="s">
        <v>602</v>
      </c>
      <c r="AD24" s="135">
        <v>0.29166666666666669</v>
      </c>
      <c r="AE24" s="71">
        <v>9322</v>
      </c>
      <c r="AF24" s="71">
        <v>7671</v>
      </c>
      <c r="AG24" s="71" t="s">
        <v>602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32">
        <v>0</v>
      </c>
      <c r="AT24" s="32">
        <v>0</v>
      </c>
      <c r="AU24" s="32"/>
      <c r="AV24" s="32"/>
      <c r="AW24" s="32"/>
      <c r="AX24" s="32"/>
      <c r="AY24" s="184" t="str">
        <f t="shared" si="2"/>
        <v>ERRO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BASE_MAPA!$B$2:$B$408, BASE_MAPA!$G$2:$G$408),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1291</v>
      </c>
      <c r="BK24" s="14" t="s">
        <v>1291</v>
      </c>
      <c r="BL24" s="13"/>
      <c r="BM24" s="12" t="s">
        <v>985</v>
      </c>
      <c r="BN24" s="12" t="s">
        <v>1006</v>
      </c>
      <c r="BO24" s="130" t="s">
        <v>1116</v>
      </c>
      <c r="BP24" s="14" t="s">
        <v>602</v>
      </c>
      <c r="BQ24" s="10" t="e">
        <f t="shared" si="3"/>
        <v>#VALUE!</v>
      </c>
      <c r="BR24" s="15" t="e">
        <f t="shared" si="4"/>
        <v>#VALUE!</v>
      </c>
      <c r="BS24" s="15">
        <f t="shared" si="5"/>
        <v>0</v>
      </c>
      <c r="BT24" s="157" t="str">
        <f t="shared" si="6"/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734</v>
      </c>
      <c r="E25" s="185">
        <v>18</v>
      </c>
      <c r="F25" s="134" t="s">
        <v>675</v>
      </c>
      <c r="G25" s="8" t="str">
        <f>IF(D25="","*",VLOOKUP(F25,BS_ATIVIDADE[#All],3,FALSE))</f>
        <v>OUTROS</v>
      </c>
      <c r="H25" s="135" t="s">
        <v>312</v>
      </c>
      <c r="I25" s="135" t="s">
        <v>326</v>
      </c>
      <c r="J25" s="151">
        <v>78</v>
      </c>
      <c r="K25" s="151">
        <v>228</v>
      </c>
      <c r="L25" s="71" t="s">
        <v>602</v>
      </c>
      <c r="M25" s="149" t="s">
        <v>1292</v>
      </c>
      <c r="N25" s="149" t="s">
        <v>1293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BASE_MAPA!$B$2:$B$408, BASE_MAPA!$G$2:$G$408), "ERRO")</f>
        <v>ITIRAPINA - BAURU</v>
      </c>
      <c r="V25" s="143" t="s">
        <v>1294</v>
      </c>
      <c r="W25" s="135" t="s">
        <v>1231</v>
      </c>
      <c r="X25" s="152" t="s">
        <v>966</v>
      </c>
      <c r="Y25" s="129" t="s">
        <v>969</v>
      </c>
      <c r="Z25" s="129"/>
      <c r="AA25" s="71">
        <v>1</v>
      </c>
      <c r="AB25" s="59" t="s">
        <v>958</v>
      </c>
      <c r="AC25" s="59" t="s">
        <v>602</v>
      </c>
      <c r="AD25" s="135">
        <v>0.29166666666666669</v>
      </c>
      <c r="AE25" s="71">
        <v>6261</v>
      </c>
      <c r="AF25" s="71" t="s">
        <v>602</v>
      </c>
      <c r="AG25" s="71" t="s">
        <v>602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32">
        <v>0.48402777777777778</v>
      </c>
      <c r="AT25" s="32"/>
      <c r="AU25" s="32"/>
      <c r="AV25" s="32"/>
      <c r="AW25" s="32"/>
      <c r="AX25" s="32"/>
      <c r="AY25" s="184" t="str">
        <f t="shared" si="2"/>
        <v>ERRO</v>
      </c>
      <c r="AZ25" s="11"/>
      <c r="BA25" s="60"/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BASE_MAPA!$B$2:$B$408, BASE_MAPA!$G$2:$G$408),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1</v>
      </c>
      <c r="BI25" s="14"/>
      <c r="BJ25" s="14" t="s">
        <v>1295</v>
      </c>
      <c r="BK25" s="14" t="s">
        <v>1296</v>
      </c>
      <c r="BL25" s="13"/>
      <c r="BM25" s="12"/>
      <c r="BN25" s="12"/>
      <c r="BO25" s="130"/>
      <c r="BP25" s="14"/>
      <c r="BQ25" s="10" t="e">
        <f t="shared" si="3"/>
        <v>#VALUE!</v>
      </c>
      <c r="BR25" s="15" t="e">
        <f t="shared" si="4"/>
        <v>#VALUE!</v>
      </c>
      <c r="BS25" s="15">
        <f t="shared" si="5"/>
        <v>0</v>
      </c>
      <c r="BT25" s="157" t="str">
        <f t="shared" si="6"/>
        <v/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849</v>
      </c>
      <c r="E26" s="185">
        <v>19</v>
      </c>
      <c r="F26" s="134" t="s">
        <v>777</v>
      </c>
      <c r="G26" s="8" t="str">
        <f>IF(D26="","*",VLOOKUP(F26,BS_ATIVIDADE[#All],3,FALSE))</f>
        <v>PEDRA</v>
      </c>
      <c r="H26" s="135" t="s">
        <v>562</v>
      </c>
      <c r="I26" s="135" t="s">
        <v>539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BASE_MAPA!$B$2:$B$408, BASE_MAPA!$G$2:$G$408), "ERRO")</f>
        <v>OURO VERDE - LIGAÇÃO</v>
      </c>
      <c r="V26" s="143" t="s">
        <v>1297</v>
      </c>
      <c r="W26" s="135" t="s">
        <v>1266</v>
      </c>
      <c r="X26" s="152" t="s">
        <v>970</v>
      </c>
      <c r="Y26" s="129"/>
      <c r="Z26" s="129"/>
      <c r="AA26" s="71">
        <v>1</v>
      </c>
      <c r="AB26" s="59" t="s">
        <v>958</v>
      </c>
      <c r="AC26" s="59" t="s">
        <v>602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POU-K29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32">
        <v>0.39097222222222222</v>
      </c>
      <c r="AT26" s="32">
        <v>0.43263888888888891</v>
      </c>
      <c r="AU26" s="32"/>
      <c r="AV26" s="32"/>
      <c r="AW26" s="32"/>
      <c r="AX26" s="32"/>
      <c r="AY26" s="184">
        <f t="shared" si="2"/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BASE_MAPA!$B$2:$B$408, BASE_MAPA!$G$2:$G$408),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1298</v>
      </c>
      <c r="BK26" s="14" t="s">
        <v>1299</v>
      </c>
      <c r="BL26" s="13"/>
      <c r="BM26" s="12" t="s">
        <v>990</v>
      </c>
      <c r="BN26" s="12" t="s">
        <v>990</v>
      </c>
      <c r="BO26" s="130" t="s">
        <v>990</v>
      </c>
      <c r="BP26" s="14" t="s">
        <v>602</v>
      </c>
      <c r="BQ26" s="10" t="str">
        <f t="shared" si="3"/>
        <v>Aderente</v>
      </c>
      <c r="BR26" s="15">
        <f t="shared" si="4"/>
        <v>1.0000000000000004</v>
      </c>
      <c r="BS26" s="15">
        <f t="shared" si="5"/>
        <v>1</v>
      </c>
      <c r="BT26" s="157" t="str">
        <f t="shared" si="6"/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679</v>
      </c>
      <c r="E27" s="185">
        <v>20</v>
      </c>
      <c r="F27" s="134" t="s">
        <v>675</v>
      </c>
      <c r="G27" s="8" t="str">
        <f>IF(D27="","*",VLOOKUP(F27,BS_ATIVIDADE[#All],3,FALSE))</f>
        <v>OUTROS</v>
      </c>
      <c r="H27" s="135" t="s">
        <v>1300</v>
      </c>
      <c r="I27" s="135" t="s">
        <v>1301</v>
      </c>
      <c r="J27" s="151">
        <v>102</v>
      </c>
      <c r="K27" s="151">
        <v>50</v>
      </c>
      <c r="L27" s="71" t="s">
        <v>602</v>
      </c>
      <c r="M27" s="149" t="s">
        <v>1302</v>
      </c>
      <c r="N27" s="149" t="s">
        <v>1303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BASE_MAPA!$B$2:$B$408, BASE_MAPA!$G$2:$G$408), "ERRO")</f>
        <v>OURO VERDE - ANÁPOLIS</v>
      </c>
      <c r="V27" s="143" t="s">
        <v>1304</v>
      </c>
      <c r="W27" s="135" t="s">
        <v>1231</v>
      </c>
      <c r="X27" s="152" t="s">
        <v>966</v>
      </c>
      <c r="Y27" s="129" t="s">
        <v>969</v>
      </c>
      <c r="Z27" s="129"/>
      <c r="AA27" s="71">
        <v>1</v>
      </c>
      <c r="AB27" s="59" t="s">
        <v>958</v>
      </c>
      <c r="AC27" s="59" t="s">
        <v>602</v>
      </c>
      <c r="AD27" s="135">
        <v>0.29166666666666669</v>
      </c>
      <c r="AE27" s="71">
        <v>5301</v>
      </c>
      <c r="AF27" s="71" t="s">
        <v>602</v>
      </c>
      <c r="AG27" s="71" t="s">
        <v>602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32">
        <v>0.38194444444444442</v>
      </c>
      <c r="AT27" s="32">
        <v>0.4236111111111111</v>
      </c>
      <c r="AU27" s="32"/>
      <c r="AV27" s="32"/>
      <c r="AW27" s="32"/>
      <c r="AX27" s="32"/>
      <c r="AY27" s="184">
        <f t="shared" si="2"/>
        <v>4.1666666666666685E-2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BASE_MAPA!$B$2:$B$408, BASE_MAPA!$G$2:$G$408),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1</v>
      </c>
      <c r="BI27" s="14"/>
      <c r="BJ27" s="14" t="s">
        <v>1305</v>
      </c>
      <c r="BK27" s="14" t="s">
        <v>1306</v>
      </c>
      <c r="BL27" s="13"/>
      <c r="BM27" s="12"/>
      <c r="BN27" s="12"/>
      <c r="BO27" s="130"/>
      <c r="BP27" s="14"/>
      <c r="BQ27" s="10" t="str">
        <f t="shared" si="3"/>
        <v>Produção</v>
      </c>
      <c r="BR27" s="15">
        <f t="shared" si="4"/>
        <v>1.0000000000000004</v>
      </c>
      <c r="BS27" s="15">
        <f t="shared" si="5"/>
        <v>0</v>
      </c>
      <c r="BT27" s="157" t="str">
        <f t="shared" si="6"/>
        <v/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2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3"/>
        <v>Aderente</v>
      </c>
      <c r="BR28" s="15" t="str">
        <f t="shared" si="4"/>
        <v>*</v>
      </c>
      <c r="BS28" s="15" t="str">
        <f t="shared" si="5"/>
        <v>*</v>
      </c>
      <c r="BT28" s="157" t="str">
        <f t="shared" si="6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2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6"/>
        <v/>
      </c>
    </row>
    <row r="30" spans="1:72" hidden="1">
      <c r="A30" s="44" t="str">
        <f t="shared" si="1"/>
        <v>V8646057</v>
      </c>
      <c r="B30" s="133">
        <v>46057</v>
      </c>
      <c r="C30" s="7">
        <f>IF(BS_CONTROLE[[#This Row],[DATA]]="","",WEEKNUM(BS_CONTROLE[[#This Row],[DATA]]))</f>
        <v>6</v>
      </c>
      <c r="D30" s="45" t="s">
        <v>808</v>
      </c>
      <c r="E30" s="185">
        <v>23</v>
      </c>
      <c r="F30" s="134" t="s">
        <v>707</v>
      </c>
      <c r="G30" s="8" t="str">
        <f>IF(D30="","*",VLOOKUP(F30,BS_ATIVIDADE[#All],3,FALSE))</f>
        <v>MECANIZAÇÃO - SOCADORA</v>
      </c>
      <c r="H30" s="135" t="s">
        <v>224</v>
      </c>
      <c r="I30" s="135" t="s">
        <v>224</v>
      </c>
      <c r="J30" s="151">
        <v>98</v>
      </c>
      <c r="K30" s="151">
        <v>723</v>
      </c>
      <c r="L30" s="71">
        <v>720</v>
      </c>
      <c r="M30" s="149" t="s">
        <v>227</v>
      </c>
      <c r="N30" s="149" t="s">
        <v>1263</v>
      </c>
      <c r="O30" s="135">
        <v>0.4375</v>
      </c>
      <c r="P30" s="135">
        <v>0.125</v>
      </c>
      <c r="Q30" s="71">
        <v>1120</v>
      </c>
      <c r="R30" s="9" t="s">
        <v>628</v>
      </c>
      <c r="S30" s="180" t="s">
        <v>8</v>
      </c>
      <c r="T30" s="180" t="s">
        <v>170</v>
      </c>
      <c r="U30" s="199" t="s">
        <v>169</v>
      </c>
      <c r="V30" s="143" t="s">
        <v>1234</v>
      </c>
      <c r="W30" s="135" t="s">
        <v>1235</v>
      </c>
      <c r="X30" s="152" t="s">
        <v>966</v>
      </c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 t="shared" si="2"/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BASE_MAPA!$B$2:$B$408, BASE_MAPA!$G$2:$G$408),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Produção e Intervalo</v>
      </c>
      <c r="BR30" s="15">
        <f t="shared" si="4"/>
        <v>0</v>
      </c>
      <c r="BS30" s="15">
        <f t="shared" si="5"/>
        <v>0</v>
      </c>
      <c r="BT30" s="157" t="str">
        <f t="shared" si="6"/>
        <v/>
      </c>
    </row>
    <row r="31" spans="1:72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 t="shared" si="2"/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6"/>
        <v/>
      </c>
    </row>
    <row r="32" spans="1:72" hidden="1">
      <c r="A32" s="44" t="str">
        <f t="shared" si="1"/>
        <v>W7046057</v>
      </c>
      <c r="B32" s="133">
        <v>46057</v>
      </c>
      <c r="C32" s="7">
        <f>IF(BS_CONTROLE[[#This Row],[DATA]]="","",WEEKNUM(BS_CONTROLE[[#This Row],[DATA]]))</f>
        <v>6</v>
      </c>
      <c r="D32" s="45" t="s">
        <v>840</v>
      </c>
      <c r="E32" s="185">
        <v>25</v>
      </c>
      <c r="F32" s="134" t="s">
        <v>777</v>
      </c>
      <c r="G32" s="8" t="str">
        <f>IF(D32="","*",VLOOKUP(F32,BS_ATIVIDADE[#All],3,FALSE))</f>
        <v>PEDRA</v>
      </c>
      <c r="H32" s="135" t="s">
        <v>203</v>
      </c>
      <c r="I32" s="135" t="s">
        <v>166</v>
      </c>
      <c r="J32" s="151">
        <v>98</v>
      </c>
      <c r="K32" s="151">
        <v>700</v>
      </c>
      <c r="L32" s="71">
        <v>703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2" s="149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2" s="135">
        <v>0.41666666666666669</v>
      </c>
      <c r="P32" s="135">
        <v>0.125</v>
      </c>
      <c r="Q32" s="71">
        <v>27</v>
      </c>
      <c r="R32" s="9" t="str">
        <f>IFERROR(_xlfn.XLOOKUP(F32, BS_ATIVIDADE[ATIVIDADE],BS_ATIVIDADE[UNIDADE] ), "*")</f>
        <v>VAGÕES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1265</v>
      </c>
      <c r="W32" s="135" t="s">
        <v>1266</v>
      </c>
      <c r="X32" s="152" t="s">
        <v>966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PEDRA - DESCARGA</v>
      </c>
      <c r="AJ32" s="8" t="str">
        <f>IF(D32="","*",VLOOKUP(AI32,BS_ATIVIDADE[#Data],3,FALSE))</f>
        <v>PEDRA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TGR2</v>
      </c>
      <c r="AM32" s="175" t="str">
        <f>IF(BS_CONTROLE[[#This Row],[Entre - Estações]]=0, "-", BS_CONTROLE[[#This Row],[Entre - Estações]])</f>
        <v>TAL-TSF</v>
      </c>
      <c r="AN32" s="175">
        <f>IF(BS_CONTROLE[[#This Row],[SB]]=0, "-", BS_CONTROLE[[#This Row],[SB]])</f>
        <v>699710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700</v>
      </c>
      <c r="AQ32" s="177">
        <f>IF(BS_CONTROLE[[#This Row],[KM - Fim]]=0, "-", BS_CONTROLE[[#This Row],[KM - Fim]])</f>
        <v>703</v>
      </c>
      <c r="AR32" s="32"/>
      <c r="AS32" s="32"/>
      <c r="AT32" s="32"/>
      <c r="AU32" s="32"/>
      <c r="AV32" s="32"/>
      <c r="AW32" s="32"/>
      <c r="AX32" s="32"/>
      <c r="AY32" s="184">
        <f t="shared" si="2"/>
        <v>0</v>
      </c>
      <c r="AZ32" s="11"/>
      <c r="BA32" s="60"/>
      <c r="BB32" s="9" t="str">
        <f>IFERROR(_xlfn.XLOOKUP(AI32, BS_ATIVIDADE[ATIVIDADE],BS_ATIVIDADE[UNIDADE] ), "*")</f>
        <v>VAGÕES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 xml:space="preserve">Camila 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6"/>
        <v/>
      </c>
    </row>
    <row r="33" spans="1:72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2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6"/>
        <v/>
      </c>
    </row>
    <row r="34" spans="1:72" hidden="1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27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 t="shared" si="2"/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6"/>
        <v/>
      </c>
    </row>
    <row r="35" spans="1:72" hidden="1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2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6"/>
        <v/>
      </c>
    </row>
    <row r="36" spans="1:72" hidden="1">
      <c r="A36" s="44" t="str">
        <f t="shared" si="1"/>
        <v>E4646057</v>
      </c>
      <c r="B36" s="133">
        <v>46057</v>
      </c>
      <c r="C36" s="7">
        <f>IF(BS_CONTROLE[[#This Row],[DATA]]="","",WEEKNUM(BS_CONTROLE[[#This Row],[DATA]]))</f>
        <v>6</v>
      </c>
      <c r="D36" s="45" t="s">
        <v>749</v>
      </c>
      <c r="E36" s="185">
        <v>29</v>
      </c>
      <c r="F36" s="134" t="s">
        <v>616</v>
      </c>
      <c r="G36" s="8" t="str">
        <f>IF(D36="","*",VLOOKUP(F36,BS_ATIVIDADE[#All],3,FALSE))</f>
        <v>OUTROS</v>
      </c>
      <c r="H36" s="135" t="s">
        <v>166</v>
      </c>
      <c r="I36" s="135" t="s">
        <v>54</v>
      </c>
      <c r="J36" s="151">
        <v>74</v>
      </c>
      <c r="K36" s="151">
        <v>291</v>
      </c>
      <c r="L36" s="71">
        <v>109.54</v>
      </c>
      <c r="M36" s="149" t="s">
        <v>1307</v>
      </c>
      <c r="N36" s="149" t="s">
        <v>1308</v>
      </c>
      <c r="O36" s="135">
        <v>0.41666666666666669</v>
      </c>
      <c r="P36" s="135">
        <v>4.1666666666666664E-2</v>
      </c>
      <c r="Q36" s="71">
        <v>1</v>
      </c>
      <c r="R36" s="9" t="str">
        <f>IFERROR(_xlfn.XLOOKUP(F36, BS_ATIVIDADE[ATIVIDADE],BS_ATIVIDADE[UNIDADE] ), "*")</f>
        <v>BINÁRIO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199" t="str">
        <f>IFERROR(_xlfn.XLOOKUP(J36, BASE_MAPA!$B$2:$B$408, BASE_MAPA!$G$2:$G$408), "ERRO")</f>
        <v>MARCO INICIAL - ALTO ARAGUAIA</v>
      </c>
      <c r="V36" s="143" t="s">
        <v>1284</v>
      </c>
      <c r="W36" s="135" t="s">
        <v>1254</v>
      </c>
      <c r="X36" s="152" t="s">
        <v>966</v>
      </c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DESLOCAMENTO</v>
      </c>
      <c r="AJ36" s="8" t="str">
        <f>IF(D36="","*",VLOOKUP(AI36,BS_ATIVIDADE[#Data],3,FALSE))</f>
        <v>OUTROS</v>
      </c>
      <c r="AK36" s="175" t="str">
        <f>IF(BS_CONTROLE[[#This Row],[Local - Partida]]=0, "-", BS_CONTROLE[[#This Row],[Local - Partida]])</f>
        <v>TGR2</v>
      </c>
      <c r="AL36" s="175" t="str">
        <f>IF(BS_CONTROLE[[#This Row],[Local - Encerramento]]=0, "-", BS_CONTROLE[[#This Row],[Local - Encerramento]])</f>
        <v>TIN</v>
      </c>
      <c r="AM36" s="175" t="str">
        <f>IF(BS_CONTROLE[[#This Row],[Entre - Estações]]=0, "-", BS_CONTROLE[[#This Row],[Entre - Estações]])</f>
        <v>TGR-TIN</v>
      </c>
      <c r="AN36" s="175" t="str">
        <f>IF(BS_CONTROLE[[#This Row],[SB]]=0, "-", BS_CONTROLE[[#This Row],[SB]])</f>
        <v>TGRTIN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291</v>
      </c>
      <c r="AQ36" s="177">
        <f>IF(BS_CONTROLE[[#This Row],[KM - Fim]]=0, "-", BS_CONTROLE[[#This Row],[KM - Fim]])</f>
        <v>109.54</v>
      </c>
      <c r="AR36" s="32"/>
      <c r="AS36" s="32"/>
      <c r="AT36" s="32"/>
      <c r="AU36" s="32"/>
      <c r="AV36" s="32"/>
      <c r="AW36" s="32"/>
      <c r="AX36" s="32"/>
      <c r="AY36" s="184">
        <f t="shared" si="2"/>
        <v>0</v>
      </c>
      <c r="AZ36" s="11"/>
      <c r="BA36" s="60"/>
      <c r="BB36" s="9" t="str">
        <f>IFERROR(_xlfn.XLOOKUP(AI36, BS_ATIVIDADE[ATIVIDADE],BS_ATIVIDADE[UNIDADE] ), "*")</f>
        <v>BINÁRIO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200" t="str">
        <f>IFERROR(_xlfn.XLOOKUP(AO36, BASE_MAPA!$B$2:$B$408, BASE_MAPA!$G$2:$G$408), "ERRO")</f>
        <v>MARCO INICIAL - ALTO ARAGUAIA</v>
      </c>
      <c r="BF36" s="178" t="str">
        <f>IF(BS_CONTROLE[[#This Row],[Responsavel pelo boletim]]=0, "-", BS_CONTROLE[[#This Row],[Responsavel pelo boletim]])</f>
        <v xml:space="preserve">PCM 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Produção e Intervalo</v>
      </c>
      <c r="BR36" s="15">
        <f t="shared" si="4"/>
        <v>0</v>
      </c>
      <c r="BS36" s="15">
        <f t="shared" si="5"/>
        <v>0</v>
      </c>
      <c r="BT36" s="157" t="str">
        <f t="shared" si="6"/>
        <v/>
      </c>
    </row>
    <row r="37" spans="1:72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 t="shared" si="2"/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6"/>
        <v/>
      </c>
    </row>
    <row r="38" spans="1:72" hidden="1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31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 t="shared" si="2"/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Aderente</v>
      </c>
      <c r="BR38" s="15" t="str">
        <f t="shared" si="4"/>
        <v>*</v>
      </c>
      <c r="BS38" s="15" t="str">
        <f t="shared" si="5"/>
        <v>*</v>
      </c>
      <c r="BT38" s="157" t="str">
        <f t="shared" si="6"/>
        <v/>
      </c>
    </row>
    <row r="39" spans="1:72" hidden="1">
      <c r="A39" s="44" t="str">
        <f t="shared" si="1"/>
        <v>MARCOS (TF-520)46057</v>
      </c>
      <c r="B39" s="133">
        <v>46057</v>
      </c>
      <c r="C39" s="7">
        <f>IF(BS_CONTROLE[[#This Row],[DATA]]="","",WEEKNUM(BS_CONTROLE[[#This Row],[DATA]]))</f>
        <v>6</v>
      </c>
      <c r="D39" s="45" t="s">
        <v>925</v>
      </c>
      <c r="E39" s="185">
        <v>32</v>
      </c>
      <c r="F39" s="134" t="s">
        <v>784</v>
      </c>
      <c r="G39" s="8" t="str">
        <f>IF(D39="","*",VLOOKUP(F39,BS_ATIVIDADE[#All],3,FALSE))</f>
        <v>SOLDA</v>
      </c>
      <c r="H39" s="135" t="s">
        <v>89</v>
      </c>
      <c r="I39" s="135" t="s">
        <v>602</v>
      </c>
      <c r="J39" s="151">
        <v>74</v>
      </c>
      <c r="K39" s="151">
        <v>280.5</v>
      </c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9" s="135">
        <v>0.375</v>
      </c>
      <c r="P39" s="135">
        <v>8.3333333333333329E-2</v>
      </c>
      <c r="Q39" s="71">
        <v>2</v>
      </c>
      <c r="R39" s="9" t="str">
        <f>IFERROR(_xlfn.XLOOKUP(F39, BS_ATIVIDADE[ATIVIDADE],BS_ATIVIDADE[UNIDADE] ), "*")</f>
        <v>Nº DE SOLDA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1257</v>
      </c>
      <c r="W39" s="135" t="s">
        <v>1277</v>
      </c>
      <c r="X39" s="152" t="s">
        <v>966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PDM - SOLDA</v>
      </c>
      <c r="AJ39" s="8" t="str">
        <f>IF(D39="","*",VLOOKUP(AI39,BS_ATIVIDADE[#Data],3,FALSE))</f>
        <v>SOLDA</v>
      </c>
      <c r="AK39" s="175" t="str">
        <f>IF(BS_CONTROLE[[#This Row],[Local - Partida]]=0, "-", BS_CONTROLE[[#This Row],[Local - Partida]])</f>
        <v>277TCS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TJA-TCS</v>
      </c>
      <c r="AN39" s="175" t="str">
        <f>IF(BS_CONTROLE[[#This Row],[SB]]=0, "-", BS_CONTROLE[[#This Row],[SB]])</f>
        <v>277TCS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280.5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>
        <f t="shared" si="2"/>
        <v>0</v>
      </c>
      <c r="AZ39" s="11"/>
      <c r="BA39" s="60"/>
      <c r="BB39" s="9" t="str">
        <f>IFERROR(_xlfn.XLOOKUP(AI39, BS_ATIVIDADE[ATIVIDADE],BS_ATIVIDADE[UNIDADE] ), "*")</f>
        <v>Nº DE SOLDA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Herbert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6"/>
        <v/>
      </c>
    </row>
    <row r="40" spans="1:72" hidden="1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 t="shared" si="2"/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6"/>
        <v/>
      </c>
    </row>
    <row r="41" spans="1:72" hidden="1">
      <c r="A41" s="44" t="str">
        <f t="shared" si="1"/>
        <v>W5046057</v>
      </c>
      <c r="B41" s="133">
        <v>46057</v>
      </c>
      <c r="C41" s="7">
        <f>IF(BS_CONTROLE[[#This Row],[DATA]]="","",WEEKNUM(BS_CONTROLE[[#This Row],[DATA]]))</f>
        <v>6</v>
      </c>
      <c r="D41" s="45" t="s">
        <v>831</v>
      </c>
      <c r="E41" s="185">
        <v>34</v>
      </c>
      <c r="F41" s="134" t="s">
        <v>739</v>
      </c>
      <c r="G41" s="8" t="str">
        <f>IF(D41="","*",VLOOKUP(F41,BS_ATIVIDADE[#All],3,FALSE))</f>
        <v>MODERNIZAÇÃO</v>
      </c>
      <c r="H41" s="135" t="s">
        <v>92</v>
      </c>
      <c r="I41" s="135" t="s">
        <v>92</v>
      </c>
      <c r="J41" s="151">
        <v>74</v>
      </c>
      <c r="K41" s="151">
        <v>245</v>
      </c>
      <c r="L41" s="71">
        <v>244.2</v>
      </c>
      <c r="M41" s="149" t="s">
        <v>81</v>
      </c>
      <c r="N41" s="149">
        <v>239251</v>
      </c>
      <c r="O41" s="135">
        <v>0.35416666666666669</v>
      </c>
      <c r="P41" s="135">
        <v>0.16666666666666666</v>
      </c>
      <c r="Q41" s="71">
        <v>1000</v>
      </c>
      <c r="R41" s="9" t="s">
        <v>642</v>
      </c>
      <c r="S41" s="180" t="s">
        <v>8</v>
      </c>
      <c r="T41" s="180" t="s">
        <v>12</v>
      </c>
      <c r="U41" s="199" t="s">
        <v>11</v>
      </c>
      <c r="V41" s="143" t="s">
        <v>1288</v>
      </c>
      <c r="W41" s="135" t="s">
        <v>1289</v>
      </c>
      <c r="X41" s="152" t="s">
        <v>966</v>
      </c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MODERNIZAÇÃO - RECOLHIMENTO DE DORMENTE</v>
      </c>
      <c r="AJ41" s="8" t="str">
        <f>IF(D41="","*",VLOOKUP(AI41,BS_ATIVIDADE[#Data],3,FALSE))</f>
        <v>MODERNIZAÇÃO</v>
      </c>
      <c r="AK41" s="175" t="str">
        <f>IF(BS_CONTROLE[[#This Row],[Local - Partida]]=0, "-", BS_CONTROLE[[#This Row],[Local - Partida]])</f>
        <v>TCS2</v>
      </c>
      <c r="AL41" s="175" t="str">
        <f>IF(BS_CONTROLE[[#This Row],[Local - Encerramento]]=0, "-", BS_CONTROLE[[#This Row],[Local - Encerramento]])</f>
        <v>TCS2</v>
      </c>
      <c r="AM41" s="175" t="str">
        <f>IF(BS_CONTROLE[[#This Row],[Entre - Estações]]=0, "-", BS_CONTROLE[[#This Row],[Entre - Estações]])</f>
        <v>TVI-TJA</v>
      </c>
      <c r="AN41" s="175">
        <f>IF(BS_CONTROLE[[#This Row],[SB]]=0, "-", BS_CONTROLE[[#This Row],[SB]])</f>
        <v>239251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245</v>
      </c>
      <c r="AQ41" s="177">
        <f>IF(BS_CONTROLE[[#This Row],[KM - Fim]]=0, "-", BS_CONTROLE[[#This Row],[KM - Fim]])</f>
        <v>244.2</v>
      </c>
      <c r="AR41" s="32"/>
      <c r="AS41" s="32"/>
      <c r="AT41" s="32"/>
      <c r="AU41" s="32"/>
      <c r="AV41" s="32"/>
      <c r="AW41" s="32"/>
      <c r="AX41" s="32"/>
      <c r="AY41" s="184">
        <f t="shared" si="2"/>
        <v>0</v>
      </c>
      <c r="AZ41" s="11"/>
      <c r="BA41" s="60"/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Produção e Intervalo</v>
      </c>
      <c r="BR41" s="15">
        <f t="shared" si="4"/>
        <v>0</v>
      </c>
      <c r="BS41" s="15">
        <f t="shared" si="5"/>
        <v>0</v>
      </c>
      <c r="BT41" s="157" t="str">
        <f t="shared" si="6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2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6"/>
        <v/>
      </c>
    </row>
    <row r="43" spans="1:72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2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6"/>
        <v/>
      </c>
    </row>
    <row r="44" spans="1:72" hidden="1">
      <c r="A44" s="44" t="str">
        <f t="shared" si="1"/>
        <v>A6246057</v>
      </c>
      <c r="B44" s="133">
        <v>46057</v>
      </c>
      <c r="C44" s="7">
        <f>IF(BS_CONTROLE[[#This Row],[DATA]]="","",WEEKNUM(BS_CONTROLE[[#This Row],[DATA]]))</f>
        <v>6</v>
      </c>
      <c r="D44" s="45" t="s">
        <v>700</v>
      </c>
      <c r="E44" s="185">
        <v>37</v>
      </c>
      <c r="F44" s="134" t="s">
        <v>623</v>
      </c>
      <c r="G44" s="8" t="str">
        <f>IF(D44="","*",VLOOKUP(F44,BS_ATIVIDADE[#All],3,FALSE))</f>
        <v>DETECÇÃO</v>
      </c>
      <c r="H44" s="135" t="s">
        <v>1309</v>
      </c>
      <c r="I44" s="135" t="s">
        <v>92</v>
      </c>
      <c r="J44" s="151">
        <v>74</v>
      </c>
      <c r="K44" s="151">
        <v>1</v>
      </c>
      <c r="L44" s="71">
        <v>291</v>
      </c>
      <c r="M44" s="149" t="s">
        <v>12</v>
      </c>
      <c r="N44" s="149" t="s">
        <v>1310</v>
      </c>
      <c r="O44" s="135">
        <v>4.1666666666666664E-2</v>
      </c>
      <c r="P44" s="135">
        <v>0.375</v>
      </c>
      <c r="Q44" s="71">
        <v>280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1257</v>
      </c>
      <c r="W44" s="135" t="s">
        <v>1311</v>
      </c>
      <c r="X44" s="152" t="s">
        <v>966</v>
      </c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TMI</v>
      </c>
      <c r="AL44" s="175" t="str">
        <f>IF(BS_CONTROLE[[#This Row],[Local - Encerramento]]=0, "-", BS_CONTROLE[[#This Row],[Local - Encerramento]])</f>
        <v>TCS2</v>
      </c>
      <c r="AM44" s="175" t="str">
        <f>IF(BS_CONTROLE[[#This Row],[Entre - Estações]]=0, "-", BS_CONTROLE[[#This Row],[Entre - Estações]])</f>
        <v>TMI-TCS</v>
      </c>
      <c r="AN44" s="175" t="str">
        <f>IF(BS_CONTROLE[[#This Row],[SB]]=0, "-", BS_CONTROLE[[#This Row],[SB]])</f>
        <v>TMITCS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</v>
      </c>
      <c r="AQ44" s="177">
        <f>IF(BS_CONTROLE[[#This Row],[KM - Fim]]=0, "-", BS_CONTROLE[[#This Row],[KM - Fim]])</f>
        <v>291</v>
      </c>
      <c r="AR44" s="32"/>
      <c r="AS44" s="32"/>
      <c r="AT44" s="32"/>
      <c r="AU44" s="32"/>
      <c r="AV44" s="32"/>
      <c r="AW44" s="32"/>
      <c r="AX44" s="32"/>
      <c r="AY44" s="184">
        <f t="shared" si="2"/>
        <v>0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Herbert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Produção e Intervalo</v>
      </c>
      <c r="BR44" s="15">
        <f t="shared" si="4"/>
        <v>0</v>
      </c>
      <c r="BS44" s="15">
        <f t="shared" si="5"/>
        <v>0</v>
      </c>
      <c r="BT44" s="157" t="str">
        <f t="shared" si="6"/>
        <v/>
      </c>
    </row>
    <row r="45" spans="1:72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2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6"/>
        <v/>
      </c>
    </row>
    <row r="46" spans="1:72" hidden="1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2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Aderente</v>
      </c>
      <c r="BR46" s="15" t="str">
        <f t="shared" si="4"/>
        <v>*</v>
      </c>
      <c r="BS46" s="15" t="str">
        <f t="shared" si="5"/>
        <v>*</v>
      </c>
      <c r="BT46" s="157" t="str">
        <f t="shared" si="6"/>
        <v/>
      </c>
    </row>
    <row r="47" spans="1:72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2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6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2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6"/>
        <v/>
      </c>
    </row>
    <row r="49" spans="1:72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2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6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2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6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2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6"/>
        <v/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2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6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2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6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2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6"/>
        <v/>
      </c>
    </row>
    <row r="55" spans="1:72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2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6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2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6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2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6"/>
        <v/>
      </c>
    </row>
    <row r="58" spans="1:72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2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6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2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6"/>
        <v/>
      </c>
    </row>
    <row r="60" spans="1:72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2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6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2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6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2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6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2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6"/>
        <v/>
      </c>
    </row>
    <row r="64" spans="1:72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2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6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2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6"/>
        <v/>
      </c>
    </row>
    <row r="66" spans="1:72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2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6"/>
        <v/>
      </c>
    </row>
    <row r="67" spans="1:72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2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6"/>
        <v/>
      </c>
    </row>
    <row r="68" spans="1:72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2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6"/>
        <v/>
      </c>
    </row>
    <row r="69" spans="1:72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2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6"/>
        <v/>
      </c>
    </row>
    <row r="70" spans="1:72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2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6"/>
        <v/>
      </c>
    </row>
    <row r="71" spans="1:72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2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6"/>
        <v/>
      </c>
    </row>
    <row r="72" spans="1:72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si="2"/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6"/>
        <v/>
      </c>
    </row>
    <row r="73" spans="1:72" hidden="1">
      <c r="A73" s="44" t="str">
        <f t="shared" ref="A73:A136" si="7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ref="AY73:AY136" si="8">IF(D73="","*",IFERROR(IF(ISODD(COUNT(AS73:AX867)),"ERRO",SUM((AT73-AS73),(AV73-AU73),(AX73-AW73))),"ERRO"))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9">IF(AND(BR73&lt;1,BS73&lt;1),"Produção e Intervalo",IF(BR73&lt;1,"Intervalo",IF(BS73&lt;1,"Produção","Aderente")))</f>
        <v>Aderente</v>
      </c>
      <c r="BR73" s="15" t="str">
        <f t="shared" ref="BR73:BR136" si="10">IF(OR(B73="",F73=""),"*",AY73/P73)</f>
        <v>*</v>
      </c>
      <c r="BS73" s="15" t="str">
        <f t="shared" ref="BS73:BS136" si="11">IF(OR(B73="",F73=""),"*",BA73/Q73)</f>
        <v>*</v>
      </c>
      <c r="BT73" s="157" t="str">
        <f t="shared" ref="BT73:BT136" si="12">IF(BN73="","",SUBSTITUTE(BM73," ","")&amp;SUBSTITUTE(BN73," ",""))</f>
        <v/>
      </c>
    </row>
    <row r="74" spans="1:72" hidden="1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 hidden="1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 hidden="1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 hidden="1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 hidden="1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 hidden="1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 hidden="1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 hidden="1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 hidden="1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 hidden="1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si="8"/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12"/>
        <v/>
      </c>
    </row>
    <row r="137" spans="1:72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ref="AY137:AY200" si="14">IF(D137="","*",IFERROR(IF(ISODD(COUNT(AS137:AX931)),"ERRO",SUM((AT137-AS137),(AV137-AU137),(AX137-AW137))),"ERRO"))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5">IF(AND(BR137&lt;1,BS137&lt;1),"Produção e Intervalo",IF(BR137&lt;1,"Intervalo",IF(BS137&lt;1,"Produção","Aderente")))</f>
        <v>Aderente</v>
      </c>
      <c r="BR137" s="15" t="str">
        <f t="shared" ref="BR137:BR200" si="16">IF(OR(B137="",F137=""),"*",AY137/P137)</f>
        <v>*</v>
      </c>
      <c r="BS137" s="15" t="str">
        <f t="shared" ref="BS137:BS200" si="17">IF(OR(B137="",F137=""),"*",BA137/Q137)</f>
        <v>*</v>
      </c>
      <c r="BT137" s="157" t="str">
        <f t="shared" ref="BT137:BT200" si="18">IF(BN137="","",SUBSTITUTE(BM137," ","")&amp;SUBSTITUTE(BN137," ",""))</f>
        <v/>
      </c>
    </row>
    <row r="138" spans="1:72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si="14"/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5"/>
        <v>Aderente</v>
      </c>
      <c r="BR200" s="15" t="str">
        <f t="shared" si="16"/>
        <v>*</v>
      </c>
      <c r="BS200" s="15" t="str">
        <f t="shared" si="17"/>
        <v>*</v>
      </c>
      <c r="BT200" s="157" t="str">
        <f t="shared" si="18"/>
        <v/>
      </c>
    </row>
    <row r="201" spans="1:72" hidden="1">
      <c r="A201" s="44" t="str">
        <f t="shared" ref="A201:A264" si="19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ref="AY201:AY264" si="20">IF(D201="","*",IFERROR(IF(ISODD(COUNT(AS201:AX995)),"ERRO",SUM((AT201-AS201),(AV201-AU201),(AX201-AW201))),"ERRO"))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1">IF(AND(BR201&lt;1,BS201&lt;1),"Produção e Intervalo",IF(BR201&lt;1,"Intervalo",IF(BS201&lt;1,"Produção","Aderente")))</f>
        <v>Aderente</v>
      </c>
      <c r="BR201" s="15" t="str">
        <f t="shared" ref="BR201:BR264" si="22">IF(OR(B201="",F201=""),"*",AY201/P201)</f>
        <v>*</v>
      </c>
      <c r="BS201" s="15" t="str">
        <f t="shared" ref="BS201:BS264" si="23">IF(OR(B201="",F201=""),"*",BA201/Q201)</f>
        <v>*</v>
      </c>
      <c r="BT201" s="157" t="str">
        <f t="shared" ref="BT201:BT264" si="24">IF(BN201="","",SUBSTITUTE(BM201," ","")&amp;SUBSTITUTE(BN201," ",""))</f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idden="1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idden="1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idden="1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idden="1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idden="1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idden="1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idden="1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idden="1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idden="1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idden="1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idden="1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idden="1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idden="1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idden="1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idden="1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idden="1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idden="1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idden="1">
      <c r="A264" s="44" t="str">
        <f t="shared" si="19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si="20"/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idden="1">
      <c r="A265" s="44" t="str">
        <f t="shared" ref="A265:A328" si="25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ref="AY265:AY328" si="26">IF(D265="","*",IFERROR(IF(ISODD(COUNT(AS265:AX1059)),"ERRO",SUM((AT265-AS265),(AV265-AU265),(AX265-AW265))),"ERRO"))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7">IF(AND(BR265&lt;1,BS265&lt;1),"Produção e Intervalo",IF(BR265&lt;1,"Intervalo",IF(BS265&lt;1,"Produção","Aderente")))</f>
        <v>Aderente</v>
      </c>
      <c r="BR265" s="15" t="str">
        <f t="shared" ref="BR265:BR328" si="28">IF(OR(B265="",F265=""),"*",AY265/P265)</f>
        <v>*</v>
      </c>
      <c r="BS265" s="15" t="str">
        <f t="shared" ref="BS265:BS328" si="29">IF(OR(B265="",F265=""),"*",BA265/Q265)</f>
        <v>*</v>
      </c>
      <c r="BT265" s="157" t="str">
        <f t="shared" ref="BT265:BT328" si="30">IF(BN265="","",SUBSTITUTE(BM265," ","")&amp;SUBSTITUTE(BN265," ",""))</f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si="26"/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idden="1">
      <c r="A329" s="44" t="str">
        <f t="shared" ref="A329:A392" si="31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ref="AY329:AY392" si="32">IF(D329="","*",IFERROR(IF(ISODD(COUNT(AS329:AX1123)),"ERRO",SUM((AT329-AS329),(AV329-AU329),(AX329-AW329))),"ERRO"))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33">IF(AND(BR329&lt;1,BS329&lt;1),"Produção e Intervalo",IF(BR329&lt;1,"Intervalo",IF(BS329&lt;1,"Produção","Aderente")))</f>
        <v>Aderente</v>
      </c>
      <c r="BR329" s="15" t="str">
        <f t="shared" ref="BR329:BR392" si="34">IF(OR(B329="",F329=""),"*",AY329/P329)</f>
        <v>*</v>
      </c>
      <c r="BS329" s="15" t="str">
        <f t="shared" ref="BS329:BS392" si="35">IF(OR(B329="",F329=""),"*",BA329/Q329)</f>
        <v>*</v>
      </c>
      <c r="BT329" s="157" t="str">
        <f t="shared" ref="BT329:BT392" si="36">IF(BN329="","",SUBSTITUTE(BM329," ","")&amp;SUBSTITUTE(BN329," ",""))</f>
        <v/>
      </c>
    </row>
    <row r="330" spans="1:72" hidden="1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 hidden="1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 hidden="1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 hidden="1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 hidden="1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 hidden="1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 hidden="1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 hidden="1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 hidden="1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 hidden="1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 hidden="1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 hidden="1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 hidden="1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 hidden="1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 hidden="1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 hidden="1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 hidden="1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 hidden="1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 hidden="1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 hidden="1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 hidden="1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 hidden="1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 hidden="1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 hidden="1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 hidden="1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 hidden="1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 hidden="1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 hidden="1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 hidden="1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 hidden="1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 hidden="1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 hidden="1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 hidden="1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 hidden="1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 hidden="1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 hidden="1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 hidden="1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 hidden="1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 hidden="1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 hidden="1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si="32"/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ref="A393:A456" si="37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ref="AY393:AY456" si="38">IF(D393="","*",IFERROR(IF(ISODD(COUNT(AS393:AX1187)),"ERRO",SUM((AT393-AS393),(AV393-AU393),(AX393-AW393))),"ERRO"))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9">IF(AND(BR393&lt;1,BS393&lt;1),"Produção e Intervalo",IF(BR393&lt;1,"Intervalo",IF(BS393&lt;1,"Produção","Aderente")))</f>
        <v>Aderente</v>
      </c>
      <c r="BR393" s="15" t="str">
        <f t="shared" ref="BR393:BR456" si="40">IF(OR(B393="",F393=""),"*",AY393/P393)</f>
        <v>*</v>
      </c>
      <c r="BS393" s="15" t="str">
        <f t="shared" ref="BS393:BS456" si="41">IF(OR(B393="",F393=""),"*",BA393/Q393)</f>
        <v>*</v>
      </c>
      <c r="BT393" s="157" t="str">
        <f t="shared" ref="BT393:BT456" si="42">IF(BN393="","",SUBSTITUTE(BM393," ","")&amp;SUBSTITUTE(BN393," ",""))</f>
        <v/>
      </c>
    </row>
    <row r="394" spans="1:72" hidden="1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idden="1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idden="1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idden="1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idden="1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idden="1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idden="1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idden="1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idden="1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idden="1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idden="1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idden="1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idden="1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idden="1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idden="1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idden="1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idden="1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idden="1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idden="1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idden="1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idden="1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idden="1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idden="1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idden="1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idden="1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idden="1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idden="1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idden="1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idden="1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idden="1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idden="1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idden="1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idden="1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idden="1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idden="1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idden="1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idden="1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idden="1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idden="1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si="38"/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9"/>
        <v>Aderente</v>
      </c>
      <c r="BR456" s="15" t="str">
        <f t="shared" si="40"/>
        <v>*</v>
      </c>
      <c r="BS456" s="15" t="str">
        <f t="shared" si="41"/>
        <v>*</v>
      </c>
      <c r="BT456" s="157" t="str">
        <f t="shared" si="42"/>
        <v/>
      </c>
    </row>
    <row r="457" spans="1:72" hidden="1">
      <c r="A457" s="44" t="str">
        <f t="shared" ref="A457:A520" si="43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ref="AY457:AY520" si="44">IF(D457="","*",IFERROR(IF(ISODD(COUNT(AS457:AX1251)),"ERRO",SUM((AT457-AS457),(AV457-AU457),(AX457-AW457))),"ERRO"))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45">IF(AND(BR457&lt;1,BS457&lt;1),"Produção e Intervalo",IF(BR457&lt;1,"Intervalo",IF(BS457&lt;1,"Produção","Aderente")))</f>
        <v>Aderente</v>
      </c>
      <c r="BR457" s="15" t="str">
        <f t="shared" ref="BR457:BR520" si="46">IF(OR(B457="",F457=""),"*",AY457/P457)</f>
        <v>*</v>
      </c>
      <c r="BS457" s="15" t="str">
        <f t="shared" ref="BS457:BS520" si="47">IF(OR(B457="",F457=""),"*",BA457/Q457)</f>
        <v>*</v>
      </c>
      <c r="BT457" s="157" t="str">
        <f t="shared" ref="BT457:BT520" si="48">IF(BN457="","",SUBSTITUTE(BM457," ","")&amp;SUBSTITUTE(BN457," ",""))</f>
        <v/>
      </c>
    </row>
    <row r="458" spans="1:72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 hidden="1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 hidden="1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 hidden="1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3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si="44"/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ref="A521:A584" si="49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ref="AY521:AY584" si="50">IF(D521="","*",IFERROR(IF(ISODD(COUNT(AS521:AX1315)),"ERRO",SUM((AT521-AS521),(AV521-AU521),(AX521-AW521))),"ERRO"))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51">IF(AND(BR521&lt;1,BS521&lt;1),"Produção e Intervalo",IF(BR521&lt;1,"Intervalo",IF(BS521&lt;1,"Produção","Aderente")))</f>
        <v>Aderente</v>
      </c>
      <c r="BR521" s="15" t="str">
        <f t="shared" ref="BR521:BR584" si="52">IF(OR(B521="",F521=""),"*",AY521/P521)</f>
        <v>*</v>
      </c>
      <c r="BS521" s="15" t="str">
        <f t="shared" ref="BS521:BS584" si="53">IF(OR(B521="",F521=""),"*",BA521/Q521)</f>
        <v>*</v>
      </c>
      <c r="BT521" s="157" t="str">
        <f t="shared" ref="BT521:BT584" si="54">IF(BN521="","",SUBSTITUTE(BM521," ","")&amp;SUBSTITUTE(BN521," ",""))</f>
        <v/>
      </c>
    </row>
    <row r="522" spans="1:72" hidden="1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 hidden="1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 hidden="1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 hidden="1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 hidden="1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 hidden="1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 hidden="1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 hidden="1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 hidden="1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 hidden="1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 hidden="1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 hidden="1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 hidden="1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 hidden="1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 hidden="1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 hidden="1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 hidden="1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 hidden="1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 hidden="1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 hidden="1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 hidden="1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 hidden="1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 hidden="1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 hidden="1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 hidden="1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 hidden="1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 hidden="1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 hidden="1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 hidden="1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 hidden="1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 hidden="1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 hidden="1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 hidden="1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 hidden="1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 hidden="1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 hidden="1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idden="1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idden="1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idden="1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idden="1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idden="1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si="50"/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ref="A585:A648" si="55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ref="AY585:AY648" si="56">IF(D585="","*",IFERROR(IF(ISODD(COUNT(AS585:AX1379)),"ERRO",SUM((AT585-AS585),(AV585-AU585),(AX585-AW585))),"ERRO"))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57">IF(AND(BR585&lt;1,BS585&lt;1),"Produção e Intervalo",IF(BR585&lt;1,"Intervalo",IF(BS585&lt;1,"Produção","Aderente")))</f>
        <v>Aderente</v>
      </c>
      <c r="BR585" s="15" t="str">
        <f t="shared" ref="BR585:BR648" si="58">IF(OR(B585="",F585=""),"*",AY585/P585)</f>
        <v>*</v>
      </c>
      <c r="BS585" s="15" t="str">
        <f t="shared" ref="BS585:BS648" si="59">IF(OR(B585="",F585=""),"*",BA585/Q585)</f>
        <v>*</v>
      </c>
      <c r="BT585" s="157" t="str">
        <f t="shared" ref="BT585:BT648" si="60">IF(BN585="","",SUBSTITUTE(BM585," ","")&amp;SUBSTITUTE(BN585," ",""))</f>
        <v/>
      </c>
    </row>
    <row r="586" spans="1:72" hidden="1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 hidden="1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 hidden="1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 hidden="1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 hidden="1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 hidden="1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 hidden="1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 hidden="1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 hidden="1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 hidden="1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 hidden="1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 hidden="1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 hidden="1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 hidden="1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 hidden="1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 hidden="1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 hidden="1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 hidden="1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 hidden="1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 hidden="1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 hidden="1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 hidden="1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 hidden="1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 hidden="1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 hidden="1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 hidden="1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 hidden="1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 hidden="1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 hidden="1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 hidden="1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 hidden="1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 hidden="1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 hidden="1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 hidden="1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 hidden="1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 hidden="1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 hidden="1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 hidden="1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 hidden="1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 hidden="1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si="56"/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157" t="str">
        <f t="shared" si="60"/>
        <v/>
      </c>
    </row>
    <row r="649" spans="1:72" hidden="1">
      <c r="A649" s="44" t="str">
        <f t="shared" ref="A649:A712" si="6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ref="AY649:AY712" si="62">IF(D649="","*",IFERROR(IF(ISODD(COUNT(AS649:AX1443)),"ERRO",SUM((AT649-AS649),(AV649-AU649),(AX649-AW649))),"ERRO"))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63">IF(AND(BR649&lt;1,BS649&lt;1),"Produção e Intervalo",IF(BR649&lt;1,"Intervalo",IF(BS649&lt;1,"Produção","Aderente")))</f>
        <v>Aderente</v>
      </c>
      <c r="BR649" s="15" t="str">
        <f t="shared" ref="BR649:BR712" si="64">IF(OR(B649="",F649=""),"*",AY649/P649)</f>
        <v>*</v>
      </c>
      <c r="BS649" s="15" t="str">
        <f t="shared" ref="BS649:BS712" si="65">IF(OR(B649="",F649=""),"*",BA649/Q649)</f>
        <v>*</v>
      </c>
      <c r="BT649" s="157" t="str">
        <f t="shared" ref="BT649:BT712" si="66">IF(BN649="","",SUBSTITUTE(BM649," ","")&amp;SUBSTITUTE(BN649," ",""))</f>
        <v/>
      </c>
    </row>
    <row r="650" spans="1:72" hidden="1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 hidden="1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 hidden="1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 hidden="1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 hidden="1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 hidden="1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 hidden="1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 hidden="1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 hidden="1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 hidden="1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 hidden="1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 hidden="1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 hidden="1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 hidden="1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 hidden="1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 hidden="1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 hidden="1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 hidden="1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 hidden="1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 hidden="1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 hidden="1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 hidden="1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 hidden="1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 hidden="1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 hidden="1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 hidden="1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 hidden="1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 hidden="1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 hidden="1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 hidden="1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 hidden="1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 hidden="1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 hidden="1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 hidden="1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 hidden="1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 hidden="1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 hidden="1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 hidden="1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 hidden="1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 hidden="1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 hidden="1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 hidden="1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 hidden="1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 hidden="1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 hidden="1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 hidden="1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 hidden="1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 hidden="1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 hidden="1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 hidden="1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 hidden="1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 hidden="1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 hidden="1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 hidden="1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 hidden="1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 hidden="1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 hidden="1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 hidden="1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 hidden="1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 hidden="1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 hidden="1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 hidden="1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 hidden="1">
      <c r="A712" s="44" t="str">
        <f t="shared" si="6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si="62"/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157" t="str">
        <f t="shared" si="66"/>
        <v/>
      </c>
    </row>
    <row r="713" spans="1:72" hidden="1">
      <c r="A713" s="44" t="str">
        <f t="shared" ref="A713:A776" si="67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ref="AY713:AY776" si="68">IF(D713="","*",IFERROR(IF(ISODD(COUNT(AS713:AX1507)),"ERRO",SUM((AT713-AS713),(AV713-AU713),(AX713-AW713))),"ERRO"))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69">IF(AND(BR713&lt;1,BS713&lt;1),"Produção e Intervalo",IF(BR713&lt;1,"Intervalo",IF(BS713&lt;1,"Produção","Aderente")))</f>
        <v>Aderente</v>
      </c>
      <c r="BR713" s="15" t="str">
        <f t="shared" ref="BR713:BR776" si="70">IF(OR(B713="",F713=""),"*",AY713/P713)</f>
        <v>*</v>
      </c>
      <c r="BS713" s="15" t="str">
        <f t="shared" ref="BS713:BS776" si="71">IF(OR(B713="",F713=""),"*",BA713/Q713)</f>
        <v>*</v>
      </c>
      <c r="BT713" s="157" t="str">
        <f t="shared" ref="BT713:BT776" si="72">IF(BN713="","",SUBSTITUTE(BM713," ","")&amp;SUBSTITUTE(BN713," ",""))</f>
        <v/>
      </c>
    </row>
    <row r="714" spans="1:72" hidden="1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 hidden="1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 hidden="1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 hidden="1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 hidden="1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 hidden="1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 hidden="1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 hidden="1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 hidden="1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 hidden="1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 hidden="1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 hidden="1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 hidden="1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 hidden="1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 hidden="1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 hidden="1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 hidden="1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 hidden="1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 hidden="1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 hidden="1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 hidden="1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 hidden="1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 hidden="1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 hidden="1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 hidden="1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 hidden="1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 hidden="1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 hidden="1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 hidden="1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 hidden="1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 hidden="1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 hidden="1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 hidden="1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 hidden="1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 hidden="1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 hidden="1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 hidden="1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 hidden="1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 hidden="1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 hidden="1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 hidden="1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idden="1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idden="1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idden="1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idden="1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idden="1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idden="1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idden="1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idden="1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idden="1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idden="1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idden="1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idden="1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idden="1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idden="1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idden="1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idden="1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idden="1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idden="1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idden="1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idden="1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idden="1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idden="1">
      <c r="A776" s="44" t="str">
        <f t="shared" si="67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si="68"/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idden="1">
      <c r="A777" s="44" t="str">
        <f t="shared" ref="A777:A802" si="7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ref="AY777:AY802" si="74">IF(D777="","*",IFERROR(IF(ISODD(COUNT(AS777:AX1571)),"ERRO",SUM((AT777-AS777),(AV777-AU777),(AX777-AW777))),"ERRO"))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75">IF(AND(BR777&lt;1,BS777&lt;1),"Produção e Intervalo",IF(BR777&lt;1,"Intervalo",IF(BS777&lt;1,"Produção","Aderente")))</f>
        <v>Aderente</v>
      </c>
      <c r="BR777" s="15" t="str">
        <f t="shared" ref="BR777:BR802" si="76">IF(OR(B777="",F777=""),"*",AY777/P777)</f>
        <v>*</v>
      </c>
      <c r="BS777" s="15" t="str">
        <f t="shared" ref="BS777:BS802" si="77">IF(OR(B777="",F777=""),"*",BA777/Q777)</f>
        <v>*</v>
      </c>
      <c r="BT777" s="157" t="str">
        <f t="shared" ref="BT777:BT802" si="78">IF(BN777="","",SUBSTITUTE(BM777," ","")&amp;SUBSTITUTE(BN777," ",""))</f>
        <v/>
      </c>
    </row>
    <row r="778" spans="1:72" hidden="1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 hidden="1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 hidden="1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 hidden="1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 hidden="1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 hidden="1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 hidden="1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 hidden="1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 hidden="1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 hidden="1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 hidden="1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 hidden="1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 hidden="1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 hidden="1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 hidden="1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 hidden="1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 hidden="1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 hidden="1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 hidden="1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 hidden="1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 hidden="1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 hidden="1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 hidden="1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 hidden="1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  <row r="802" spans="1:72" hidden="1">
      <c r="A802" s="44" t="str">
        <f t="shared" si="7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 t="shared" si="74"/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75"/>
        <v>Aderente</v>
      </c>
      <c r="BR802" s="15" t="str">
        <f t="shared" si="76"/>
        <v>*</v>
      </c>
      <c r="BS802" s="15" t="str">
        <f t="shared" si="77"/>
        <v>*</v>
      </c>
      <c r="BT802" s="157" t="str">
        <f t="shared" si="78"/>
        <v/>
      </c>
    </row>
  </sheetData>
  <protectedRanges>
    <protectedRange sqref="J6:K802" name="Range1_8_1"/>
    <protectedRange sqref="O6:Q802" name="Range1_9_1"/>
    <protectedRange sqref="Y6:Y7 V8:Y802" name="Range1_11_1"/>
    <protectedRange sqref="Z8:AD802 AA6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9" operator="equal">
      <formula>"ERRO"</formula>
    </cfRule>
  </conditionalFormatting>
  <conditionalFormatting sqref="X4 Y1:Z5 Y8:Z802">
    <cfRule type="cellIs" dxfId="123" priority="18468" operator="equal">
      <formula>"OPORTUNIDADE"</formula>
    </cfRule>
  </conditionalFormatting>
  <conditionalFormatting sqref="AZ6:AZ802">
    <cfRule type="expression" dxfId="122" priority="18463">
      <formula>$BU6=1</formula>
    </cfRule>
  </conditionalFormatting>
  <conditionalFormatting sqref="BQ6:BQ802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802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802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65:Y1048576">
    <cfRule type="cellIs" dxfId="111" priority="18285" operator="equal">
      <formula>"OPORTUNIDADE"</formula>
    </cfRule>
  </conditionalFormatting>
  <conditionalFormatting sqref="Y1047865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BI6:BI802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3">
      <iconSet showValue="0">
        <cfvo type="percent" val="0"/>
        <cfvo type="num" val="1"/>
        <cfvo type="num" val="1" gte="0"/>
      </iconSet>
    </cfRule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J6:BJ802 BK8 BK17 BK22:BK23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K6:BK7 BK15:BK16 BK13 BK9:BK11 BK24:BK802 BK18:BK21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O6:BO802"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N6:BN802" xr:uid="{88B2AA1F-3AB2-4B37-8132-5DEC08D79A48}">
      <formula1>INDIRECT(SUBSTITUTE(BM6," ",""))</formula1>
    </dataValidation>
    <dataValidation type="list" allowBlank="1" showInputMessage="1" showErrorMessage="1" sqref="BO6:BO802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3" t="s">
        <v>1312</v>
      </c>
      <c r="D1" s="253"/>
      <c r="E1" s="253"/>
      <c r="F1" s="253"/>
      <c r="G1" s="253"/>
      <c r="H1" s="253"/>
    </row>
    <row r="2" spans="3:8">
      <c r="C2" s="253"/>
      <c r="D2" s="253"/>
      <c r="E2" s="253"/>
      <c r="F2" s="253"/>
      <c r="G2" s="253"/>
      <c r="H2" s="253"/>
    </row>
    <row r="3" spans="3:8">
      <c r="C3" s="186" t="s">
        <v>695</v>
      </c>
      <c r="D3" s="186" t="s">
        <v>1313</v>
      </c>
      <c r="E3" s="186" t="s">
        <v>1314</v>
      </c>
      <c r="F3" s="186" t="s">
        <v>1315</v>
      </c>
      <c r="G3" s="186" t="s">
        <v>1316</v>
      </c>
      <c r="H3" s="186" t="s">
        <v>1317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1318</v>
      </c>
      <c r="G6" s="187"/>
      <c r="H6" s="187"/>
    </row>
    <row r="7" spans="3:8">
      <c r="C7" s="187" t="s">
        <v>840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840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1319</v>
      </c>
      <c r="D10" s="187">
        <v>9049</v>
      </c>
      <c r="E10" s="188">
        <v>46044</v>
      </c>
      <c r="F10" s="187" t="s">
        <v>1320</v>
      </c>
      <c r="G10" s="187" t="s">
        <v>1321</v>
      </c>
      <c r="H10" s="187"/>
    </row>
    <row r="11" spans="3:8">
      <c r="C11" s="187" t="s">
        <v>1319</v>
      </c>
      <c r="D11" s="187">
        <v>9044</v>
      </c>
      <c r="E11" s="188">
        <v>46044</v>
      </c>
      <c r="F11" s="187" t="s">
        <v>1322</v>
      </c>
      <c r="G11" s="187" t="s">
        <v>1323</v>
      </c>
      <c r="H11" s="187"/>
    </row>
    <row r="12" spans="3:8">
      <c r="C12" s="187" t="s">
        <v>1319</v>
      </c>
      <c r="D12" s="187">
        <v>762</v>
      </c>
      <c r="E12" s="188">
        <v>46044</v>
      </c>
      <c r="F12" s="187" t="s">
        <v>1324</v>
      </c>
      <c r="G12" s="187" t="s">
        <v>1323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4" t="s">
        <v>1325</v>
      </c>
      <c r="C2" s="254"/>
      <c r="D2" s="254"/>
      <c r="E2" s="254"/>
      <c r="F2" s="254"/>
      <c r="G2" s="254"/>
    </row>
    <row r="3" spans="2:7">
      <c r="B3" s="255"/>
      <c r="C3" s="255"/>
      <c r="D3" s="255"/>
      <c r="E3" s="255"/>
      <c r="F3" s="255"/>
      <c r="G3" s="255"/>
    </row>
    <row r="4" spans="2:7" ht="40.5">
      <c r="B4" s="191" t="s">
        <v>1326</v>
      </c>
      <c r="C4" s="191" t="s">
        <v>1327</v>
      </c>
      <c r="D4" s="191" t="s">
        <v>1328</v>
      </c>
      <c r="E4" s="191" t="s">
        <v>1329</v>
      </c>
      <c r="F4" s="191" t="s">
        <v>4</v>
      </c>
      <c r="G4" s="191" t="s">
        <v>1330</v>
      </c>
    </row>
    <row r="5" spans="2:7">
      <c r="B5" s="192" t="s">
        <v>1331</v>
      </c>
      <c r="C5" s="192">
        <v>309525</v>
      </c>
      <c r="D5" s="192" t="s">
        <v>1332</v>
      </c>
      <c r="E5" s="192" t="s">
        <v>840</v>
      </c>
      <c r="F5" s="192" t="s">
        <v>1333</v>
      </c>
      <c r="G5" s="193">
        <v>46296</v>
      </c>
    </row>
    <row r="6" spans="2:7">
      <c r="B6" s="192" t="s">
        <v>1334</v>
      </c>
      <c r="C6" s="192">
        <v>257410</v>
      </c>
      <c r="D6" s="192" t="s">
        <v>1335</v>
      </c>
      <c r="E6" s="192" t="s">
        <v>840</v>
      </c>
      <c r="F6" s="192" t="s">
        <v>1333</v>
      </c>
      <c r="G6" s="193"/>
    </row>
    <row r="7" spans="2:7">
      <c r="B7" s="192" t="s">
        <v>1336</v>
      </c>
      <c r="C7" s="192">
        <v>256875</v>
      </c>
      <c r="D7" s="192" t="s">
        <v>1337</v>
      </c>
      <c r="E7" s="192" t="s">
        <v>840</v>
      </c>
      <c r="F7" s="192" t="s">
        <v>1333</v>
      </c>
      <c r="G7" s="193">
        <v>46296</v>
      </c>
    </row>
    <row r="8" spans="2:7">
      <c r="B8" s="192" t="s">
        <v>1338</v>
      </c>
      <c r="C8" s="192">
        <v>257278</v>
      </c>
      <c r="D8" s="192" t="s">
        <v>1339</v>
      </c>
      <c r="E8" s="192" t="s">
        <v>831</v>
      </c>
      <c r="F8" s="192" t="s">
        <v>1340</v>
      </c>
      <c r="G8" s="193">
        <v>46235</v>
      </c>
    </row>
    <row r="9" spans="2:7">
      <c r="B9" s="192" t="s">
        <v>1341</v>
      </c>
      <c r="C9" s="192">
        <v>261794</v>
      </c>
      <c r="D9" s="192" t="s">
        <v>1342</v>
      </c>
      <c r="E9" s="192" t="s">
        <v>831</v>
      </c>
      <c r="F9" s="192" t="s">
        <v>1340</v>
      </c>
      <c r="G9" s="193">
        <v>46082</v>
      </c>
    </row>
    <row r="10" spans="2:7">
      <c r="B10" s="192" t="s">
        <v>1343</v>
      </c>
      <c r="C10" s="192">
        <v>257033</v>
      </c>
      <c r="D10" s="192" t="s">
        <v>1344</v>
      </c>
      <c r="E10" s="192" t="s">
        <v>831</v>
      </c>
      <c r="F10" s="192" t="s">
        <v>21</v>
      </c>
      <c r="G10" s="192" t="s">
        <v>1345</v>
      </c>
    </row>
    <row r="11" spans="2:7">
      <c r="B11" s="192" t="s">
        <v>1346</v>
      </c>
      <c r="C11" s="192">
        <v>396578</v>
      </c>
      <c r="D11" s="192" t="s">
        <v>1347</v>
      </c>
      <c r="E11" s="192" t="s">
        <v>831</v>
      </c>
      <c r="F11" s="192" t="s">
        <v>21</v>
      </c>
      <c r="G11" s="192" t="s">
        <v>1345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A2" sqref="A2:T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1220</v>
      </c>
      <c r="Q1" s="260"/>
      <c r="R1" s="88"/>
      <c r="S1" s="88"/>
      <c r="T1" s="89"/>
      <c r="U1" s="261" t="s">
        <v>1348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1349</v>
      </c>
      <c r="B2" s="91" t="s">
        <v>1350</v>
      </c>
      <c r="C2" s="91" t="s">
        <v>598</v>
      </c>
      <c r="D2" s="92" t="s">
        <v>1172</v>
      </c>
      <c r="E2" s="92" t="s">
        <v>4</v>
      </c>
      <c r="F2" s="92" t="s">
        <v>1351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1352</v>
      </c>
      <c r="T2" s="94" t="s">
        <v>1175</v>
      </c>
      <c r="U2" s="90">
        <f ca="1">TODAY()-1</f>
        <v>46055</v>
      </c>
      <c r="V2" s="90">
        <f ca="1">U2-1</f>
        <v>46054</v>
      </c>
      <c r="W2" s="90">
        <f ca="1">V2-1</f>
        <v>46053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TSF-TRO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</v>
      </c>
      <c r="L8" s="196" t="str">
        <f>IF(FN_MC!N11="","*",FN_MC!N11)</f>
        <v>TBS1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>
        <f ca="1">_xlfn.XLOOKUP(G8&amp;$U$2,BS_CONTROLE[CHAVE],BS_CONTROLE[Quantidade_11],"-")</f>
        <v>0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2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POV-PJA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>
        <f ca="1">_xlfn.XLOOKUP(G13&amp;$U$2,BS_CONTROLE[CHAVE],BS_CONTROLE[Quantidade_11],"-")</f>
        <v>8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TSF-TRO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2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POU-K29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>
        <f>IF(FN_MC!B30="","*",FN_MC!B30)</f>
        <v>46057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W70</v>
      </c>
      <c r="H29" s="96" t="str">
        <f>IF(FN_MC!F32="","*",FN_MC!F32)</f>
        <v>PDM - PEDRA - DESCARGA</v>
      </c>
      <c r="I29" s="96" t="str">
        <f>IF(FN_MC!H32="","*",FN_MC!H32)</f>
        <v>TIQ2</v>
      </c>
      <c r="J29" s="96" t="str">
        <f>IF(FN_MC!I32="","*",FN_MC!I32)</f>
        <v>TGR2</v>
      </c>
      <c r="K29" s="96" t="str">
        <f>IF(FN_MC!M32="","*",FN_MC!M32)</f>
        <v>TAL-TSF</v>
      </c>
      <c r="L29" s="196">
        <f>IF(FN_MC!N32="","*",FN_MC!N32)</f>
        <v>699710</v>
      </c>
      <c r="M29" s="97">
        <f>IF(FN_MC!J32="","*",FN_MC!J32)</f>
        <v>98</v>
      </c>
      <c r="N29" s="183">
        <f>IF(FN_MC!K32="","*",FN_MC!K32)</f>
        <v>700</v>
      </c>
      <c r="O29" s="183">
        <f>IF(FN_MC!L32="","*",FN_MC!L32)</f>
        <v>703</v>
      </c>
      <c r="P29" s="107">
        <f>IF(FN_MC!O32="","*",FN_MC!O32)</f>
        <v>0.41666666666666669</v>
      </c>
      <c r="Q29" s="107">
        <f>IF(FN_MC!P32="","*",FN_MC!P32)</f>
        <v>0.125</v>
      </c>
      <c r="R29" s="96" t="str">
        <f>IF(FN_MC!Q32="","*",CONCATENATE(FN_MC!Q32," ",FN_MC!R32))</f>
        <v>27 VAGÕES</v>
      </c>
      <c r="S29" s="96" t="str">
        <f>IF(FN_MC!V32="","*",FN_MC!V32)</f>
        <v xml:space="preserve">Camila </v>
      </c>
      <c r="T29" s="96" t="str">
        <f>IF(FN_MC!W32="","*",FN_MC!W32)</f>
        <v xml:space="preserve">Descarga de pedra </v>
      </c>
      <c r="U29" s="98">
        <f ca="1">_xlfn.XLOOKUP(G29&amp;$U$2,BS_CONTROLE[CHAVE],BS_CONTROLE[Quantidade_11],"-")</f>
        <v>0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*</v>
      </c>
      <c r="C31" s="95" t="str">
        <f>IF(FN_MC!Z34="","*",FN_MC!Z34)</f>
        <v>*</v>
      </c>
      <c r="D31" s="96" t="str">
        <f>IF(FN_MC!S34="","*",FN_MC!S34)</f>
        <v>-</v>
      </c>
      <c r="E31" s="96" t="str">
        <f>IF(FN_MC!T34="","*",FN_MC!T34)</f>
        <v>-</v>
      </c>
      <c r="F31" s="96" t="str">
        <f>IF(FN_MC!B34="","*",FN_MC!B34)</f>
        <v>*</v>
      </c>
      <c r="G31" s="96" t="str">
        <f>IF(FN_MC!D34="","*",FN_MC!D34)</f>
        <v>*</v>
      </c>
      <c r="H31" s="96" t="str">
        <f>IF(FN_MC!F34="","*",FN_MC!F34)</f>
        <v>*</v>
      </c>
      <c r="I31" s="96" t="str">
        <f>IF(FN_MC!H34="","*",FN_MC!H34)</f>
        <v>*</v>
      </c>
      <c r="J31" s="96" t="str">
        <f>IF(FN_MC!I34="","*",FN_MC!I34)</f>
        <v>*</v>
      </c>
      <c r="K31" s="96" t="str">
        <f>IF(FN_MC!M34="","*",FN_MC!M34)</f>
        <v>-</v>
      </c>
      <c r="L31" s="196" t="str">
        <f>IF(FN_MC!N34="","*",FN_MC!N34)</f>
        <v>-</v>
      </c>
      <c r="M31" s="97" t="str">
        <f>IF(FN_MC!J34="","*",FN_MC!J34)</f>
        <v>*</v>
      </c>
      <c r="N31" s="183" t="str">
        <f>IF(FN_MC!K34="","*",FN_MC!K34)</f>
        <v>*</v>
      </c>
      <c r="O31" s="183" t="str">
        <f>IF(FN_MC!L34="","*",FN_MC!L34)</f>
        <v>-</v>
      </c>
      <c r="P31" s="107" t="str">
        <f>IF(FN_MC!O34="","*",FN_MC!O34)</f>
        <v>*</v>
      </c>
      <c r="Q31" s="107" t="str">
        <f>IF(FN_MC!P34="","*",FN_MC!P34)</f>
        <v>*</v>
      </c>
      <c r="R31" s="96" t="str">
        <f>IF(FN_MC!Q34="","*",CONCATENATE(FN_MC!Q34," ",FN_MC!R34))</f>
        <v>*</v>
      </c>
      <c r="S31" s="96" t="str">
        <f>IF(FN_MC!V34="","*",FN_MC!V34)</f>
        <v>*</v>
      </c>
      <c r="T31" s="96" t="str">
        <f>IF(FN_MC!W34="","*",FN_MC!W34)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TCS-TGR</v>
      </c>
      <c r="F33" s="96">
        <f>IF(FN_MC!B36="","*",FN_MC!B36)</f>
        <v>46057</v>
      </c>
      <c r="G33" s="96" t="str">
        <f>IF(FN_MC!D36="","*",FN_MC!D36)</f>
        <v>E46</v>
      </c>
      <c r="H33" s="96" t="str">
        <f>IF(FN_MC!F36="","*",FN_MC!F36)</f>
        <v>DESLOCAMENTO</v>
      </c>
      <c r="I33" s="96" t="str">
        <f>IF(FN_MC!H36="","*",FN_MC!H36)</f>
        <v>TGR2</v>
      </c>
      <c r="J33" s="96" t="str">
        <f>IF(FN_MC!I36="","*",FN_MC!I36)</f>
        <v>TIN</v>
      </c>
      <c r="K33" s="96" t="str">
        <f>IF(FN_MC!M36="","*",FN_MC!M36)</f>
        <v>TGR-TIN</v>
      </c>
      <c r="L33" s="196" t="str">
        <f>IF(FN_MC!N36="","*",FN_MC!N36)</f>
        <v>TGRTIN</v>
      </c>
      <c r="M33" s="97">
        <f>IF(FN_MC!J36="","*",FN_MC!J36)</f>
        <v>74</v>
      </c>
      <c r="N33" s="183">
        <f>IF(FN_MC!K36="","*",FN_MC!K36)</f>
        <v>291</v>
      </c>
      <c r="O33" s="183">
        <f>IF(FN_MC!L36="","*",FN_MC!L36)</f>
        <v>109.54</v>
      </c>
      <c r="P33" s="107">
        <f>IF(FN_MC!O36="","*",FN_MC!O36)</f>
        <v>0.41666666666666669</v>
      </c>
      <c r="Q33" s="107">
        <f>IF(FN_MC!P36="","*",FN_MC!P36)</f>
        <v>4.1666666666666664E-2</v>
      </c>
      <c r="R33" s="96" t="str">
        <f>IF(FN_MC!Q36="","*",CONCATENATE(FN_MC!Q36," ",FN_MC!R36))</f>
        <v>1 BINÁRIO</v>
      </c>
      <c r="S33" s="96" t="str">
        <f>IF(FN_MC!V36="","*",FN_MC!V36)</f>
        <v xml:space="preserve">PCM </v>
      </c>
      <c r="T33" s="96" t="str">
        <f>IF(FN_MC!W36="","*",FN_MC!W36)</f>
        <v>Deslocamento de TAG para abastecer no TOM e seguir para TIN</v>
      </c>
      <c r="U33" s="98">
        <f ca="1">_xlfn.XLOOKUP(G33&amp;$U$2,BS_CONTROLE[CHAVE],BS_CONTROLE[Quantidade_11],"-")</f>
        <v>0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*</v>
      </c>
      <c r="C35" s="95" t="str">
        <f>IF(FN_MC!Z38="","*",FN_MC!Z38)</f>
        <v>*</v>
      </c>
      <c r="D35" s="96" t="str">
        <f>IF(FN_MC!S38="","*",FN_MC!S38)</f>
        <v>-</v>
      </c>
      <c r="E35" s="96" t="str">
        <f>IF(FN_MC!T38="","*",FN_MC!T38)</f>
        <v>-</v>
      </c>
      <c r="F35" s="96" t="str">
        <f>IF(FN_MC!B38="","*",FN_MC!B38)</f>
        <v>*</v>
      </c>
      <c r="G35" s="96" t="str">
        <f>IF(FN_MC!D38="","*",FN_MC!D38)</f>
        <v>*</v>
      </c>
      <c r="H35" s="96" t="str">
        <f>IF(FN_MC!F38="","*",FN_MC!F38)</f>
        <v>*</v>
      </c>
      <c r="I35" s="96" t="str">
        <f>IF(FN_MC!H38="","*",FN_MC!H38)</f>
        <v>*</v>
      </c>
      <c r="J35" s="96" t="str">
        <f>IF(FN_MC!I38="","*",FN_MC!I38)</f>
        <v>*</v>
      </c>
      <c r="K35" s="96" t="str">
        <f>IF(FN_MC!M38="","*",FN_MC!M38)</f>
        <v>-</v>
      </c>
      <c r="L35" s="196" t="str">
        <f>IF(FN_MC!N38="","*",FN_MC!N38)</f>
        <v>-</v>
      </c>
      <c r="M35" s="97" t="str">
        <f>IF(FN_MC!J38="","*",FN_MC!J38)</f>
        <v>*</v>
      </c>
      <c r="N35" s="183" t="str">
        <f>IF(FN_MC!K38="","*",FN_MC!K38)</f>
        <v>*</v>
      </c>
      <c r="O35" s="183" t="str">
        <f>IF(FN_MC!L38="","*",FN_MC!L38)</f>
        <v>-</v>
      </c>
      <c r="P35" s="107" t="str">
        <f>IF(FN_MC!O38="","*",FN_MC!O38)</f>
        <v>*</v>
      </c>
      <c r="Q35" s="107" t="str">
        <f>IF(FN_MC!P38="","*",FN_MC!P38)</f>
        <v>*</v>
      </c>
      <c r="R35" s="96" t="str">
        <f>IF(FN_MC!Q38="","*",CONCATENATE(FN_MC!Q38," ",FN_MC!R38))</f>
        <v>*</v>
      </c>
      <c r="S35" s="96" t="str">
        <f>IF(FN_MC!V38="","*",FN_MC!V38)</f>
        <v>*</v>
      </c>
      <c r="T35" s="96" t="str">
        <f>IF(FN_MC!W38="","*",FN_MC!W38)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46057</v>
      </c>
      <c r="G36" s="96" t="str">
        <f>IF(FN_MC!D39="","*",FN_MC!D39)</f>
        <v>MARCOS (TF-520)</v>
      </c>
      <c r="H36" s="96" t="str">
        <f>IF(FN_MC!F39="","*",FN_MC!F39)</f>
        <v>PDM - SOLDA</v>
      </c>
      <c r="I36" s="96" t="str">
        <f>IF(FN_MC!H39="","*",FN_MC!H39)</f>
        <v>277TCS</v>
      </c>
      <c r="J36" s="96" t="str">
        <f>IF(FN_MC!I39="","*",FN_MC!I39)</f>
        <v>-</v>
      </c>
      <c r="K36" s="96" t="str">
        <f>IF(FN_MC!M39="","*",FN_MC!M39)</f>
        <v>TJA-TCS</v>
      </c>
      <c r="L36" s="196" t="str">
        <f>IF(FN_MC!N39="","*",FN_MC!N39)</f>
        <v>277TCS</v>
      </c>
      <c r="M36" s="97">
        <f>IF(FN_MC!J39="","*",FN_MC!J39)</f>
        <v>74</v>
      </c>
      <c r="N36" s="183">
        <f>IF(FN_MC!K39="","*",FN_MC!K39)</f>
        <v>280.5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8.3333333333333329E-2</v>
      </c>
      <c r="R36" s="96" t="str">
        <f>IF(FN_MC!Q39="","*",CONCATENATE(FN_MC!Q39," ",FN_MC!R39))</f>
        <v>2 Nº DE SOLDA</v>
      </c>
      <c r="S36" s="96" t="str">
        <f>IF(FN_MC!V39="","*",FN_MC!V39)</f>
        <v>Herbert</v>
      </c>
      <c r="T36" s="96" t="str">
        <f>IF(FN_MC!W39="","*",FN_MC!W39)</f>
        <v xml:space="preserve">Execução de solda - Condicionado a temperatura </v>
      </c>
      <c r="U36" s="98">
        <f ca="1">_xlfn.XLOOKUP(G36&amp;$U$2,BS_CONTROLE[CHAVE],BS_CONTROLE[Quantidade_11],"-")</f>
        <v>2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*</v>
      </c>
      <c r="C37" s="95" t="str">
        <f>IF(FN_MC!Z40="","*",FN_MC!Z40)</f>
        <v>*</v>
      </c>
      <c r="D37" s="96" t="str">
        <f>IF(FN_MC!S40="","*",FN_MC!S40)</f>
        <v>-</v>
      </c>
      <c r="E37" s="96" t="str">
        <f>IF(FN_MC!T40="","*",FN_MC!T40)</f>
        <v>-</v>
      </c>
      <c r="F37" s="96" t="str">
        <f>IF(FN_MC!B40="","*",FN_MC!B40)</f>
        <v>*</v>
      </c>
      <c r="G37" s="96" t="str">
        <f>IF(FN_MC!D40="","*",FN_MC!D40)</f>
        <v>*</v>
      </c>
      <c r="H37" s="96" t="str">
        <f>IF(FN_MC!F40="","*",FN_MC!F40)</f>
        <v>*</v>
      </c>
      <c r="I37" s="96" t="str">
        <f>IF(FN_MC!H40="","*",FN_MC!H40)</f>
        <v>*</v>
      </c>
      <c r="J37" s="96" t="str">
        <f>IF(FN_MC!I40="","*",FN_MC!I40)</f>
        <v>*</v>
      </c>
      <c r="K37" s="96" t="str">
        <f>IF(FN_MC!M40="","*",FN_MC!M40)</f>
        <v>-</v>
      </c>
      <c r="L37" s="196" t="str">
        <f>IF(FN_MC!N40="","*",FN_MC!N40)</f>
        <v>-</v>
      </c>
      <c r="M37" s="97" t="str">
        <f>IF(FN_MC!J40="","*",FN_MC!J40)</f>
        <v>*</v>
      </c>
      <c r="N37" s="183" t="str">
        <f>IF(FN_MC!K40="","*",FN_MC!K40)</f>
        <v>*</v>
      </c>
      <c r="O37" s="183" t="str">
        <f>IF(FN_MC!L40="","*",FN_MC!L40)</f>
        <v>-</v>
      </c>
      <c r="P37" s="107" t="str">
        <f>IF(FN_MC!O40="","*",FN_MC!O40)</f>
        <v>*</v>
      </c>
      <c r="Q37" s="107" t="str">
        <f>IF(FN_MC!P40="","*",FN_MC!P40)</f>
        <v>*</v>
      </c>
      <c r="R37" s="96" t="str">
        <f>IF(FN_MC!Q40="","*",CONCATENATE(FN_MC!Q40," ",FN_MC!R40))</f>
        <v>*</v>
      </c>
      <c r="S37" s="96" t="str">
        <f>IF(FN_MC!V40="","*",FN_MC!V40)</f>
        <v>*</v>
      </c>
      <c r="T37" s="96" t="str">
        <f>IF(FN_MC!W40="","*",FN_MC!W40)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46057</v>
      </c>
      <c r="G38" s="96" t="str">
        <f>IF(FN_MC!D41="","*",FN_MC!D41)</f>
        <v>W50</v>
      </c>
      <c r="H38" s="96" t="str">
        <f>IF(FN_MC!F41="","*",FN_MC!F41)</f>
        <v>MODERNIZAÇÃO - RECOLHIMENTO DE DORMENTE</v>
      </c>
      <c r="I38" s="96" t="str">
        <f>IF(FN_MC!H41="","*",FN_MC!H41)</f>
        <v>TCS2</v>
      </c>
      <c r="J38" s="96" t="str">
        <f>IF(FN_MC!I41="","*",FN_MC!I41)</f>
        <v>TCS2</v>
      </c>
      <c r="K38" s="96" t="str">
        <f>IF(FN_MC!M41="","*",FN_MC!M41)</f>
        <v>TVI-TJA</v>
      </c>
      <c r="L38" s="196">
        <f>IF(FN_MC!N41="","*",FN_MC!N41)</f>
        <v>239251</v>
      </c>
      <c r="M38" s="97">
        <f>IF(FN_MC!J41="","*",FN_MC!J41)</f>
        <v>74</v>
      </c>
      <c r="N38" s="183">
        <f>IF(FN_MC!K41="","*",FN_MC!K41)</f>
        <v>245</v>
      </c>
      <c r="O38" s="183">
        <f>IF(FN_MC!L41="","*",FN_MC!L41)</f>
        <v>244.2</v>
      </c>
      <c r="P38" s="107">
        <f>IF(FN_MC!O41="","*",FN_MC!O41)</f>
        <v>0.35416666666666669</v>
      </c>
      <c r="Q38" s="107">
        <f>IF(FN_MC!P41="","*",FN_MC!P41)</f>
        <v>0.16666666666666666</v>
      </c>
      <c r="R38" s="96" t="str">
        <f>IF(FN_MC!Q41="","*",CONCATENATE(FN_MC!Q41," ",FN_MC!R41))</f>
        <v>1000 Nº DE DORMENTES</v>
      </c>
      <c r="S38" s="96" t="str">
        <f>IF(FN_MC!V41="","*",FN_MC!V41)</f>
        <v>Augusto</v>
      </c>
      <c r="T38" s="96" t="str">
        <f>IF(FN_MC!W41="","*",FN_MC!W41)</f>
        <v>Recolhimento de dormentes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46057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TMI</v>
      </c>
      <c r="J41" s="96" t="str">
        <f>IF(FN_MC!I44="","*",FN_MC!I44)</f>
        <v>TCS2</v>
      </c>
      <c r="K41" s="96" t="str">
        <f>IF(FN_MC!M44="","*",FN_MC!M44)</f>
        <v>TMI-TCS</v>
      </c>
      <c r="L41" s="196" t="str">
        <f>IF(FN_MC!N44="","*",FN_MC!N44)</f>
        <v>TMITCS</v>
      </c>
      <c r="M41" s="97">
        <f>IF(FN_MC!J44="","*",FN_MC!J44)</f>
        <v>74</v>
      </c>
      <c r="N41" s="183">
        <f>IF(FN_MC!K44="","*",FN_MC!K44)</f>
        <v>1</v>
      </c>
      <c r="O41" s="183">
        <f>IF(FN_MC!L44="","*",FN_MC!L44)</f>
        <v>291</v>
      </c>
      <c r="P41" s="107">
        <f>IF(FN_MC!O44="","*",FN_MC!O44)</f>
        <v>4.1666666666666664E-2</v>
      </c>
      <c r="Q41" s="107">
        <f>IF(FN_MC!P44="","*",FN_MC!P44)</f>
        <v>0.375</v>
      </c>
      <c r="R41" s="96" t="str">
        <f>IF(FN_MC!Q44="","*",CONCATENATE(FN_MC!Q44," ",FN_MC!R44))</f>
        <v>280 KM</v>
      </c>
      <c r="S41" s="96" t="str">
        <f>IF(FN_MC!V44="","*",FN_MC!V44)</f>
        <v>Herbert</v>
      </c>
      <c r="T41" s="96" t="str">
        <f>IF(FN_MC!W44="","*",FN_MC!W44)</f>
        <v>Ronda 7 dias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*</v>
      </c>
      <c r="C46" s="95" t="str">
        <f>IF(FN_MC!Z49="","*",FN_MC!Z49)</f>
        <v>*</v>
      </c>
      <c r="D46" s="96" t="str">
        <f>IF(FN_MC!S49="","*",FN_MC!S49)</f>
        <v>-</v>
      </c>
      <c r="E46" s="96" t="str">
        <f>IF(FN_MC!T49="","*",FN_MC!T49)</f>
        <v>-</v>
      </c>
      <c r="F46" s="96" t="str">
        <f>IF(FN_MC!B49="","*",FN_MC!B49)</f>
        <v>*</v>
      </c>
      <c r="G46" s="96" t="str">
        <f>IF(FN_MC!D49="","*",FN_MC!D49)</f>
        <v>*</v>
      </c>
      <c r="H46" s="96" t="str">
        <f>IF(FN_MC!F49="","*",FN_MC!F49)</f>
        <v>*</v>
      </c>
      <c r="I46" s="96" t="str">
        <f>IF(FN_MC!H49="","*",FN_MC!H49)</f>
        <v>*</v>
      </c>
      <c r="J46" s="96" t="str">
        <f>IF(FN_MC!I49="","*",FN_MC!I49)</f>
        <v>*</v>
      </c>
      <c r="K46" s="96" t="str">
        <f>IF(FN_MC!M49="","*",FN_MC!M49)</f>
        <v>-</v>
      </c>
      <c r="L46" s="196" t="str">
        <f>IF(FN_MC!N49="","*",FN_MC!N49)</f>
        <v>-</v>
      </c>
      <c r="M46" s="97" t="str">
        <f>IF(FN_MC!J49="","*",FN_MC!J49)</f>
        <v>*</v>
      </c>
      <c r="N46" s="183" t="str">
        <f>IF(FN_MC!K49="","*",FN_MC!K49)</f>
        <v>*</v>
      </c>
      <c r="O46" s="183" t="str">
        <f>IF(FN_MC!L49="","*",FN_MC!L49)</f>
        <v>-</v>
      </c>
      <c r="P46" s="107" t="str">
        <f>IF(FN_MC!O49="","*",FN_MC!O49)</f>
        <v>*</v>
      </c>
      <c r="Q46" s="107" t="str">
        <f>IF(FN_MC!P49="","*",FN_MC!P49)</f>
        <v>*</v>
      </c>
      <c r="R46" s="96" t="str">
        <f>IF(FN_MC!Q49="","*",CONCATENATE(FN_MC!Q49," ",FN_MC!R49))</f>
        <v>*</v>
      </c>
      <c r="S46" s="96" t="str">
        <f>IF(FN_MC!V49="","*",FN_MC!V49)</f>
        <v>*</v>
      </c>
      <c r="T46" s="96" t="str">
        <f>IF(FN_MC!W49="","*",FN_MC!W49)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*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*</v>
      </c>
      <c r="C48" s="95" t="str">
        <f>IF(FN_MC!Z51="","*",FN_MC!Z51)</f>
        <v>*</v>
      </c>
      <c r="D48" s="96" t="str">
        <f>IF(FN_MC!S51="","*",FN_MC!S51)</f>
        <v>-</v>
      </c>
      <c r="E48" s="96" t="str">
        <f>IF(FN_MC!T51="","*",FN_MC!T51)</f>
        <v>-</v>
      </c>
      <c r="F48" s="96" t="str">
        <f>IF(FN_MC!B51="","*",FN_MC!B51)</f>
        <v>*</v>
      </c>
      <c r="G48" s="96" t="str">
        <f>IF(FN_MC!D51="","*",FN_MC!D51)</f>
        <v>*</v>
      </c>
      <c r="H48" s="96" t="str">
        <f>IF(FN_MC!F51="","*",FN_MC!F51)</f>
        <v>*</v>
      </c>
      <c r="I48" s="96" t="str">
        <f>IF(FN_MC!H51="","*",FN_MC!H51)</f>
        <v>*</v>
      </c>
      <c r="J48" s="96" t="str">
        <f>IF(FN_MC!I51="","*",FN_MC!I51)</f>
        <v>*</v>
      </c>
      <c r="K48" s="96" t="str">
        <f>IF(FN_MC!M51="","*",FN_MC!M51)</f>
        <v>-</v>
      </c>
      <c r="L48" s="196" t="str">
        <f>IF(FN_MC!N51="","*",FN_MC!N51)</f>
        <v>-</v>
      </c>
      <c r="M48" s="97" t="str">
        <f>IF(FN_MC!J51="","*",FN_MC!J51)</f>
        <v>*</v>
      </c>
      <c r="N48" s="183" t="str">
        <f>IF(FN_MC!K51="","*",FN_MC!K51)</f>
        <v>*</v>
      </c>
      <c r="O48" s="183" t="str">
        <f>IF(FN_MC!L51="","*",FN_MC!L51)</f>
        <v>-</v>
      </c>
      <c r="P48" s="107" t="str">
        <f>IF(FN_MC!O51="","*",FN_MC!O51)</f>
        <v>*</v>
      </c>
      <c r="Q48" s="107" t="str">
        <f>IF(FN_MC!P51="","*",FN_MC!P51)</f>
        <v>*</v>
      </c>
      <c r="R48" s="96" t="str">
        <f>IF(FN_MC!Q51="","*",CONCATENATE(FN_MC!Q51," ",FN_MC!R51))</f>
        <v>*</v>
      </c>
      <c r="S48" s="96" t="str">
        <f>IF(FN_MC!V51="","*",FN_MC!V51)</f>
        <v>*</v>
      </c>
      <c r="T48" s="96" t="str">
        <f>IF(FN_MC!W51="","*",FN_MC!W51)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*</v>
      </c>
      <c r="B52" s="95" t="str">
        <f>IF(FN_MC!X55="","*",FN_MC!X55)</f>
        <v>*</v>
      </c>
      <c r="C52" s="95" t="str">
        <f>IF(FN_MC!Z55="","*",FN_MC!Z55)</f>
        <v>*</v>
      </c>
      <c r="D52" s="96" t="str">
        <f>IF(FN_MC!S55="","*",FN_MC!S55)</f>
        <v>-</v>
      </c>
      <c r="E52" s="96" t="str">
        <f>IF(FN_MC!T55="","*",FN_MC!T55)</f>
        <v>-</v>
      </c>
      <c r="F52" s="96" t="str">
        <f>IF(FN_MC!B55="","*",FN_MC!B55)</f>
        <v>*</v>
      </c>
      <c r="G52" s="96" t="str">
        <f>IF(FN_MC!D55="","*",FN_MC!D55)</f>
        <v>*</v>
      </c>
      <c r="H52" s="96" t="str">
        <f>IF(FN_MC!F55="","*",FN_MC!F55)</f>
        <v>*</v>
      </c>
      <c r="I52" s="96" t="str">
        <f>IF(FN_MC!H55="","*",FN_MC!H55)</f>
        <v>*</v>
      </c>
      <c r="J52" s="96" t="str">
        <f>IF(FN_MC!I55="","*",FN_MC!I55)</f>
        <v>*</v>
      </c>
      <c r="K52" s="96" t="str">
        <f>IF(FN_MC!M55="","*",FN_MC!M55)</f>
        <v>-</v>
      </c>
      <c r="L52" s="196" t="str">
        <f>IF(FN_MC!N55="","*",FN_MC!N55)</f>
        <v>-</v>
      </c>
      <c r="M52" s="97" t="str">
        <f>IF(FN_MC!J55="","*",FN_MC!J55)</f>
        <v>*</v>
      </c>
      <c r="N52" s="183" t="str">
        <f>IF(FN_MC!K55="","*",FN_MC!K55)</f>
        <v>*</v>
      </c>
      <c r="O52" s="183" t="str">
        <f>IF(FN_MC!L55="","*",FN_MC!L55)</f>
        <v>-</v>
      </c>
      <c r="P52" s="107" t="str">
        <f>IF(FN_MC!O55="","*",FN_MC!O55)</f>
        <v>*</v>
      </c>
      <c r="Q52" s="107" t="str">
        <f>IF(FN_MC!P55="","*",FN_MC!P55)</f>
        <v>*</v>
      </c>
      <c r="R52" s="96" t="str">
        <f>IF(FN_MC!Q55="","*",CONCATENATE(FN_MC!Q55," ",FN_MC!R55))</f>
        <v>*</v>
      </c>
      <c r="S52" s="96" t="str">
        <f>IF(FN_MC!V55="","*",FN_MC!V55)</f>
        <v>*</v>
      </c>
      <c r="T52" s="96" t="str">
        <f>IF(FN_MC!W55="","*",FN_MC!W55)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*</v>
      </c>
      <c r="B54" s="95" t="str">
        <f>IF(FN_MC!X57="","*",FN_MC!X57)</f>
        <v>*</v>
      </c>
      <c r="C54" s="95" t="str">
        <f>IF(FN_MC!Z57="","*",FN_MC!Z57)</f>
        <v>*</v>
      </c>
      <c r="D54" s="96" t="str">
        <f>IF(FN_MC!S57="","*",FN_MC!S57)</f>
        <v>-</v>
      </c>
      <c r="E54" s="96" t="str">
        <f>IF(FN_MC!T57="","*",FN_MC!T57)</f>
        <v>-</v>
      </c>
      <c r="F54" s="96" t="str">
        <f>IF(FN_MC!B57="","*",FN_MC!B57)</f>
        <v>*</v>
      </c>
      <c r="G54" s="96" t="str">
        <f>IF(FN_MC!D57="","*",FN_MC!D57)</f>
        <v>*</v>
      </c>
      <c r="H54" s="96" t="str">
        <f>IF(FN_MC!F57="","*",FN_MC!F57)</f>
        <v>*</v>
      </c>
      <c r="I54" s="96" t="str">
        <f>IF(FN_MC!H57="","*",FN_MC!H57)</f>
        <v>*</v>
      </c>
      <c r="J54" s="96" t="str">
        <f>IF(FN_MC!I57="","*",FN_MC!I57)</f>
        <v>*</v>
      </c>
      <c r="K54" s="96" t="str">
        <f>IF(FN_MC!M57="","*",FN_MC!M57)</f>
        <v>-</v>
      </c>
      <c r="L54" s="196" t="str">
        <f>IF(FN_MC!N57="","*",FN_MC!N57)</f>
        <v>-</v>
      </c>
      <c r="M54" s="97" t="str">
        <f>IF(FN_MC!J57="","*",FN_MC!J57)</f>
        <v>*</v>
      </c>
      <c r="N54" s="183" t="str">
        <f>IF(FN_MC!K57="","*",FN_MC!K57)</f>
        <v>*</v>
      </c>
      <c r="O54" s="183" t="str">
        <f>IF(FN_MC!L57="","*",FN_MC!L57)</f>
        <v>-</v>
      </c>
      <c r="P54" s="107" t="str">
        <f>IF(FN_MC!O57="","*",FN_MC!O57)</f>
        <v>*</v>
      </c>
      <c r="Q54" s="107" t="str">
        <f>IF(FN_MC!P57="","*",FN_MC!P57)</f>
        <v>*</v>
      </c>
      <c r="R54" s="96" t="str">
        <f>IF(FN_MC!Q57="","*",CONCATENATE(FN_MC!Q57," ",FN_MC!R57))</f>
        <v>*</v>
      </c>
      <c r="S54" s="96" t="str">
        <f>IF(FN_MC!V57="","*",FN_MC!V57)</f>
        <v>*</v>
      </c>
      <c r="T54" s="96" t="str">
        <f>IF(FN_MC!W57="","*",FN_MC!W57)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*</v>
      </c>
      <c r="B55" s="95" t="str">
        <f>IF(FN_MC!X58="","*",FN_MC!X58)</f>
        <v>*</v>
      </c>
      <c r="C55" s="95" t="str">
        <f>IF(FN_MC!Z58="","*",FN_MC!Z58)</f>
        <v>*</v>
      </c>
      <c r="D55" s="96" t="str">
        <f>IF(FN_MC!S58="","*",FN_MC!S58)</f>
        <v>-</v>
      </c>
      <c r="E55" s="96" t="str">
        <f>IF(FN_MC!T58="","*",FN_MC!T58)</f>
        <v>-</v>
      </c>
      <c r="F55" s="96" t="str">
        <f>IF(FN_MC!B58="","*",FN_MC!B58)</f>
        <v>*</v>
      </c>
      <c r="G55" s="96" t="str">
        <f>IF(FN_MC!D58="","*",FN_MC!D58)</f>
        <v>*</v>
      </c>
      <c r="H55" s="96" t="str">
        <f>IF(FN_MC!F58="","*",FN_MC!F58)</f>
        <v>*</v>
      </c>
      <c r="I55" s="96" t="str">
        <f>IF(FN_MC!H58="","*",FN_MC!H58)</f>
        <v>*</v>
      </c>
      <c r="J55" s="96" t="str">
        <f>IF(FN_MC!I58="","*",FN_MC!I58)</f>
        <v>*</v>
      </c>
      <c r="K55" s="96" t="str">
        <f>IF(FN_MC!M58="","*",FN_MC!M58)</f>
        <v>-</v>
      </c>
      <c r="L55" s="196" t="str">
        <f>IF(FN_MC!N58="","*",FN_MC!N58)</f>
        <v>-</v>
      </c>
      <c r="M55" s="97" t="str">
        <f>IF(FN_MC!J58="","*",FN_MC!J58)</f>
        <v>*</v>
      </c>
      <c r="N55" s="183" t="str">
        <f>IF(FN_MC!K58="","*",FN_MC!K58)</f>
        <v>*</v>
      </c>
      <c r="O55" s="183" t="str">
        <f>IF(FN_MC!L58="","*",FN_MC!L58)</f>
        <v>-</v>
      </c>
      <c r="P55" s="107" t="str">
        <f>IF(FN_MC!O58="","*",FN_MC!O58)</f>
        <v>*</v>
      </c>
      <c r="Q55" s="107" t="str">
        <f>IF(FN_MC!P58="","*",FN_MC!P58)</f>
        <v>*</v>
      </c>
      <c r="R55" s="96" t="str">
        <f>IF(FN_MC!Q58="","*",CONCATENATE(FN_MC!Q58," ",FN_MC!R58))</f>
        <v>*</v>
      </c>
      <c r="S55" s="96" t="str">
        <f>IF(FN_MC!V58="","*",FN_MC!V58)</f>
        <v>*</v>
      </c>
      <c r="T55" s="96" t="str">
        <f>IF(FN_MC!W58="","*",FN_MC!W58)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*</v>
      </c>
      <c r="C56" s="95" t="str">
        <f>IF(FN_MC!Z59="","*",FN_MC!Z59)</f>
        <v>*</v>
      </c>
      <c r="D56" s="96" t="str">
        <f>IF(FN_MC!S59="","*",FN_MC!S59)</f>
        <v>-</v>
      </c>
      <c r="E56" s="96" t="str">
        <f>IF(FN_MC!T59="","*",FN_MC!T59)</f>
        <v>-</v>
      </c>
      <c r="F56" s="96" t="str">
        <f>IF(FN_MC!B59="","*",FN_MC!B59)</f>
        <v>*</v>
      </c>
      <c r="G56" s="96" t="str">
        <f>IF(FN_MC!D59="","*",FN_MC!D59)</f>
        <v>*</v>
      </c>
      <c r="H56" s="96" t="str">
        <f>IF(FN_MC!F59="","*",FN_MC!F59)</f>
        <v>*</v>
      </c>
      <c r="I56" s="96" t="str">
        <f>IF(FN_MC!H59="","*",FN_MC!H59)</f>
        <v>*</v>
      </c>
      <c r="J56" s="96" t="str">
        <f>IF(FN_MC!I59="","*",FN_MC!I59)</f>
        <v>*</v>
      </c>
      <c r="K56" s="96" t="str">
        <f>IF(FN_MC!M59="","*",FN_MC!M59)</f>
        <v>-</v>
      </c>
      <c r="L56" s="196" t="str">
        <f>IF(FN_MC!N59="","*",FN_MC!N59)</f>
        <v>-</v>
      </c>
      <c r="M56" s="97" t="str">
        <f>IF(FN_MC!J59="","*",FN_MC!J59)</f>
        <v>*</v>
      </c>
      <c r="N56" s="183" t="str">
        <f>IF(FN_MC!K59="","*",FN_MC!K59)</f>
        <v>*</v>
      </c>
      <c r="O56" s="183" t="str">
        <f>IF(FN_MC!L59="","*",FN_MC!L59)</f>
        <v>-</v>
      </c>
      <c r="P56" s="107" t="str">
        <f>IF(FN_MC!O59="","*",FN_MC!O59)</f>
        <v>*</v>
      </c>
      <c r="Q56" s="107" t="str">
        <f>IF(FN_MC!P59="","*",FN_MC!P59)</f>
        <v>*</v>
      </c>
      <c r="R56" s="96" t="str">
        <f>IF(FN_MC!Q59="","*",CONCATENATE(FN_MC!Q59," ",FN_MC!R59))</f>
        <v>*</v>
      </c>
      <c r="S56" s="96" t="str">
        <f>IF(FN_MC!V59="","*",FN_MC!V59)</f>
        <v>*</v>
      </c>
      <c r="T56" s="96" t="str">
        <f>IF(FN_MC!W59="","*",FN_MC!W59)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*</v>
      </c>
      <c r="B57" s="95" t="str">
        <f>IF(FN_MC!X60="","*",FN_MC!X60)</f>
        <v>*</v>
      </c>
      <c r="C57" s="95" t="str">
        <f>IF(FN_MC!Z60="","*",FN_MC!Z60)</f>
        <v>*</v>
      </c>
      <c r="D57" s="96" t="str">
        <f>IF(FN_MC!S60="","*",FN_MC!S60)</f>
        <v>-</v>
      </c>
      <c r="E57" s="96" t="str">
        <f>IF(FN_MC!T60="","*",FN_MC!T60)</f>
        <v>-</v>
      </c>
      <c r="F57" s="96" t="str">
        <f>IF(FN_MC!B60="","*",FN_MC!B60)</f>
        <v>*</v>
      </c>
      <c r="G57" s="96" t="str">
        <f>IF(FN_MC!D60="","*",FN_MC!D60)</f>
        <v>*</v>
      </c>
      <c r="H57" s="96" t="str">
        <f>IF(FN_MC!F60="","*",FN_MC!F60)</f>
        <v>*</v>
      </c>
      <c r="I57" s="96" t="str">
        <f>IF(FN_MC!H60="","*",FN_MC!H60)</f>
        <v>*</v>
      </c>
      <c r="J57" s="96" t="str">
        <f>IF(FN_MC!I60="","*",FN_MC!I60)</f>
        <v>*</v>
      </c>
      <c r="K57" s="96" t="str">
        <f>IF(FN_MC!M60="","*",FN_MC!M60)</f>
        <v>-</v>
      </c>
      <c r="L57" s="196" t="str">
        <f>IF(FN_MC!N60="","*",FN_MC!N60)</f>
        <v>-</v>
      </c>
      <c r="M57" s="97" t="str">
        <f>IF(FN_MC!J60="","*",FN_MC!J60)</f>
        <v>*</v>
      </c>
      <c r="N57" s="183" t="str">
        <f>IF(FN_MC!K60="","*",FN_MC!K60)</f>
        <v>*</v>
      </c>
      <c r="O57" s="183" t="str">
        <f>IF(FN_MC!L60="","*",FN_MC!L60)</f>
        <v>-</v>
      </c>
      <c r="P57" s="107" t="str">
        <f>IF(FN_MC!O60="","*",FN_MC!O60)</f>
        <v>*</v>
      </c>
      <c r="Q57" s="107" t="str">
        <f>IF(FN_MC!P60="","*",FN_MC!P60)</f>
        <v>*</v>
      </c>
      <c r="R57" s="96" t="str">
        <f>IF(FN_MC!Q60="","*",CONCATENATE(FN_MC!Q60," ",FN_MC!R60))</f>
        <v>*</v>
      </c>
      <c r="S57" s="96" t="str">
        <f>IF(FN_MC!V60="","*",FN_MC!V60)</f>
        <v>*</v>
      </c>
      <c r="T57" s="96" t="str">
        <f>IF(FN_MC!W60="","*",FN_MC!W60)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-</v>
      </c>
      <c r="E59" s="96" t="str">
        <f>IF(FN_MC!T62="","*",FN_MC!T62)</f>
        <v>-</v>
      </c>
      <c r="F59" s="96" t="str">
        <f>IF(FN_MC!B62="","*",FN_MC!B62)</f>
        <v>*</v>
      </c>
      <c r="G59" s="96" t="str">
        <f>IF(FN_MC!D62="","*",FN_MC!D62)</f>
        <v>*</v>
      </c>
      <c r="H59" s="96" t="str">
        <f>IF(FN_MC!F62="","*",FN_MC!F62)</f>
        <v>*</v>
      </c>
      <c r="I59" s="96" t="str">
        <f>IF(FN_MC!H62="","*",FN_MC!H62)</f>
        <v>*</v>
      </c>
      <c r="J59" s="96" t="str">
        <f>IF(FN_MC!I62="","*",FN_MC!I62)</f>
        <v>*</v>
      </c>
      <c r="K59" s="96" t="str">
        <f>IF(FN_MC!M62="","*",FN_MC!M62)</f>
        <v>-</v>
      </c>
      <c r="L59" s="196" t="str">
        <f>IF(FN_MC!N62="","*",FN_MC!N62)</f>
        <v>-</v>
      </c>
      <c r="M59" s="97" t="str">
        <f>IF(FN_MC!J62="","*",FN_MC!J62)</f>
        <v>*</v>
      </c>
      <c r="N59" s="183" t="str">
        <f>IF(FN_MC!K62="","*",FN_MC!K62)</f>
        <v>*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>*</v>
      </c>
      <c r="T59" s="96" t="str">
        <f>IF(FN_MC!W62="","*",FN_MC!W62)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*</v>
      </c>
      <c r="C62" s="95" t="str">
        <f>IF(FN_MC!Z65="","*",FN_MC!Z65)</f>
        <v>*</v>
      </c>
      <c r="D62" s="96" t="str">
        <f>IF(FN_MC!S65="","*",FN_MC!S65)</f>
        <v>-</v>
      </c>
      <c r="E62" s="96" t="str">
        <f>IF(FN_MC!T65="","*",FN_MC!T65)</f>
        <v>-</v>
      </c>
      <c r="F62" s="96" t="str">
        <f>IF(FN_MC!B65="","*",FN_MC!B65)</f>
        <v>*</v>
      </c>
      <c r="G62" s="96" t="str">
        <f>IF(FN_MC!D65="","*",FN_MC!D65)</f>
        <v>*</v>
      </c>
      <c r="H62" s="96" t="str">
        <f>IF(FN_MC!F65="","*",FN_MC!F65)</f>
        <v>*</v>
      </c>
      <c r="I62" s="96" t="str">
        <f>IF(FN_MC!H65="","*",FN_MC!H65)</f>
        <v>*</v>
      </c>
      <c r="J62" s="96" t="str">
        <f>IF(FN_MC!I65="","*",FN_MC!I65)</f>
        <v>*</v>
      </c>
      <c r="K62" s="96" t="str">
        <f>IF(FN_MC!M65="","*",FN_MC!M65)</f>
        <v>-</v>
      </c>
      <c r="L62" s="196" t="str">
        <f>IF(FN_MC!N65="","*",FN_MC!N65)</f>
        <v>-</v>
      </c>
      <c r="M62" s="97" t="str">
        <f>IF(FN_MC!J65="","*",FN_MC!J65)</f>
        <v>*</v>
      </c>
      <c r="N62" s="183" t="str">
        <f>IF(FN_MC!K65="","*",FN_MC!K65)</f>
        <v>*</v>
      </c>
      <c r="O62" s="183" t="str">
        <f>IF(FN_MC!L65="","*",FN_MC!L65)</f>
        <v>-</v>
      </c>
      <c r="P62" s="107" t="str">
        <f>IF(FN_MC!O65="","*",FN_MC!O65)</f>
        <v>*</v>
      </c>
      <c r="Q62" s="107" t="str">
        <f>IF(FN_MC!P65="","*",FN_MC!P65)</f>
        <v>*</v>
      </c>
      <c r="R62" s="96" t="str">
        <f>IF(FN_MC!Q65="","*",CONCATENATE(FN_MC!Q65," ",FN_MC!R65))</f>
        <v>*</v>
      </c>
      <c r="S62" s="96" t="str">
        <f>IF(FN_MC!V65="","*",FN_MC!V65)</f>
        <v>*</v>
      </c>
      <c r="T62" s="96" t="str">
        <f>IF(FN_MC!W65="","*",FN_MC!W65)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2" day="3" dateTimeGrouping="day"/>
      </filters>
    </filterColumn>
    <filterColumn colId="6">
      <filters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1353</v>
      </c>
      <c r="C2" s="83" t="s">
        <v>1157</v>
      </c>
      <c r="D2" s="83" t="s">
        <v>1159</v>
      </c>
      <c r="E2" s="83" t="s">
        <v>1354</v>
      </c>
      <c r="F2" s="83" t="s">
        <v>1355</v>
      </c>
      <c r="G2" s="83" t="s">
        <v>1356</v>
      </c>
      <c r="H2" s="83" t="s">
        <v>1357</v>
      </c>
      <c r="I2" s="83" t="s">
        <v>1358</v>
      </c>
      <c r="J2" s="83" t="s">
        <v>1359</v>
      </c>
      <c r="K2" s="109" t="s">
        <v>1360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TSF-TRO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POV-PJA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TSF-TRO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POU-K29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>
        <f>IF(FN_MC!B30="","*",FN_MC!B30)</f>
        <v>46057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W70</v>
      </c>
      <c r="E27" s="101" t="str">
        <f>IF(FN_MC!H32="","*",FN_MC!H32)</f>
        <v>TIQ2</v>
      </c>
      <c r="F27" s="114" t="str">
        <f>IF(FN_MC!M32="","*",FN_MC!M32)</f>
        <v>TAL-TSF</v>
      </c>
      <c r="G27" s="101" t="str">
        <f>IF(FN_MC!I32="","*",FN_MC!I32)</f>
        <v>TGR2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*</v>
      </c>
      <c r="E29" s="101" t="str">
        <f>IF(FN_MC!H34="","*",FN_MC!H34)</f>
        <v>*</v>
      </c>
      <c r="F29" s="114" t="str">
        <f>IF(FN_MC!M34="","*",FN_MC!M34)</f>
        <v>-</v>
      </c>
      <c r="G29" s="101" t="str">
        <f>IF(FN_MC!I34="","*",FN_MC!I34)</f>
        <v>*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 hidden="1">
      <c r="B31" s="100" t="str">
        <f>IF(FN_MC!Y36="","*",FN_MC!Y36)</f>
        <v>*</v>
      </c>
      <c r="C31" s="101">
        <f>IF(FN_MC!B36="","*",FN_MC!B36)</f>
        <v>46057</v>
      </c>
      <c r="D31" s="101" t="str">
        <f>IF(FN_MC!D36="","*",FN_MC!D36)</f>
        <v>E46</v>
      </c>
      <c r="E31" s="101" t="str">
        <f>IF(FN_MC!H36="","*",FN_MC!H36)</f>
        <v>TGR2</v>
      </c>
      <c r="F31" s="114" t="str">
        <f>IF(FN_MC!M36="","*",FN_MC!M36)</f>
        <v>TGR-TIN</v>
      </c>
      <c r="G31" s="101" t="str">
        <f>IF(FN_MC!I36="","*",FN_MC!I36)</f>
        <v>TIN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*</v>
      </c>
      <c r="C33" s="101" t="str">
        <f>IF(FN_MC!B38="","*",FN_MC!B38)</f>
        <v>*</v>
      </c>
      <c r="D33" s="101" t="str">
        <f>IF(FN_MC!D38="","*",FN_MC!D38)</f>
        <v>*</v>
      </c>
      <c r="E33" s="101" t="str">
        <f>IF(FN_MC!H38="","*",FN_MC!H38)</f>
        <v>*</v>
      </c>
      <c r="F33" s="114" t="str">
        <f>IF(FN_MC!M38="","*",FN_MC!M38)</f>
        <v>-</v>
      </c>
      <c r="G33" s="101" t="str">
        <f>IF(FN_MC!I38="","*",FN_MC!I38)</f>
        <v>*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MARCOS (TF-520)</v>
      </c>
      <c r="E34" s="101" t="str">
        <f>IF(FN_MC!H39="","*",FN_MC!H39)</f>
        <v>277TCS</v>
      </c>
      <c r="F34" s="114" t="str">
        <f>IF(FN_MC!M39="","*",FN_MC!M39)</f>
        <v>TJA-TCS</v>
      </c>
      <c r="G34" s="101" t="str">
        <f>IF(FN_MC!I39="","*",FN_MC!I39)</f>
        <v>-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 hidden="1">
      <c r="B36" s="100" t="str">
        <f>IF(FN_MC!Y41="","*",FN_MC!Y41)</f>
        <v>*</v>
      </c>
      <c r="C36" s="101">
        <f>IF(FN_MC!B41="","*",FN_MC!B41)</f>
        <v>46057</v>
      </c>
      <c r="D36" s="101" t="str">
        <f>IF(FN_MC!D41="","*",FN_MC!D41)</f>
        <v>W50</v>
      </c>
      <c r="E36" s="101" t="str">
        <f>IF(FN_MC!H41="","*",FN_MC!H41)</f>
        <v>TCS2</v>
      </c>
      <c r="F36" s="114" t="str">
        <f>IF(FN_MC!M41="","*",FN_MC!M41)</f>
        <v>TVI-TJA</v>
      </c>
      <c r="G36" s="101" t="str">
        <f>IF(FN_MC!I41="","*",FN_MC!I41)</f>
        <v>TCS2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 hidden="1">
      <c r="B39" s="100" t="str">
        <f>IF(FN_MC!Y44="","*",FN_MC!Y44)</f>
        <v>*</v>
      </c>
      <c r="C39" s="101">
        <f>IF(FN_MC!B44="","*",FN_MC!B44)</f>
        <v>46057</v>
      </c>
      <c r="D39" s="101" t="str">
        <f>IF(FN_MC!D44="","*",FN_MC!D44)</f>
        <v>A62</v>
      </c>
      <c r="E39" s="101" t="str">
        <f>IF(FN_MC!H44="","*",FN_MC!H44)</f>
        <v>TMI</v>
      </c>
      <c r="F39" s="114" t="str">
        <f>IF(FN_MC!M44="","*",FN_MC!M44)</f>
        <v>TMI-TCS</v>
      </c>
      <c r="G39" s="101" t="str">
        <f>IF(FN_MC!I44="","*",FN_MC!I44)</f>
        <v>TCS2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*</v>
      </c>
      <c r="K39" s="112" t="str">
        <f>IF(FN_MC!AD44="","*",FN_MC!AD44)</f>
        <v>*</v>
      </c>
    </row>
    <row r="40" spans="2:11" hidden="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 hidden="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 hidden="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 hidden="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 hidden="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 hidden="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 hidden="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 hidden="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 hidden="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 hidden="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 hidden="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 hidden="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 hidden="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 hidden="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 hidden="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 hidden="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 hidden="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 hidden="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 hidden="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 hidden="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 hidden="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 hidden="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 hidden="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 hidden="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2" day="3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2" t="s">
        <v>1361</v>
      </c>
      <c r="D5" s="263"/>
      <c r="E5" s="263"/>
      <c r="F5" s="263"/>
      <c r="G5" s="263"/>
      <c r="H5" s="263"/>
      <c r="I5" s="263"/>
      <c r="J5" s="264"/>
      <c r="K5" s="265" t="s">
        <v>1362</v>
      </c>
      <c r="L5" s="266"/>
      <c r="M5" s="266"/>
      <c r="N5" s="266"/>
      <c r="O5" s="267" t="s">
        <v>1363</v>
      </c>
      <c r="P5" s="268"/>
      <c r="Q5" s="269"/>
    </row>
    <row r="6" spans="1:17" s="81" customFormat="1" ht="15.75" customHeight="1">
      <c r="A6" s="75" t="s">
        <v>1351</v>
      </c>
      <c r="B6" s="82" t="s">
        <v>1350</v>
      </c>
      <c r="C6" s="83" t="s">
        <v>1172</v>
      </c>
      <c r="D6" s="84" t="s">
        <v>1173</v>
      </c>
      <c r="E6" s="83" t="s">
        <v>1364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1365</v>
      </c>
      <c r="M6" s="116" t="s">
        <v>620</v>
      </c>
      <c r="N6" s="117" t="s">
        <v>1167</v>
      </c>
      <c r="O6" s="165" t="s">
        <v>1210</v>
      </c>
      <c r="P6" s="128"/>
      <c r="Q6" s="139" t="s">
        <v>1366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TSF-TRO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TSF-TRO</v>
      </c>
      <c r="M8" s="118">
        <f>IF(FN_MC!AP9="","*",FN_MC!AP9)</f>
        <v>746.5</v>
      </c>
      <c r="N8" s="118" t="str">
        <f>IF(FN_MC!AM9="","*",FN_MC!AM9)</f>
        <v>TSF-TRO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</v>
      </c>
      <c r="M10" s="118">
        <f>IF(FN_MC!AP11="","*",FN_MC!AP11)</f>
        <v>662.31299999999999</v>
      </c>
      <c r="N10" s="118" t="str">
        <f>IF(FN_MC!AM11="","*",FN_MC!AM11)</f>
        <v>TBS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TRC</v>
      </c>
      <c r="M13" s="118">
        <f>IF(FN_MC!AP14="","*",FN_MC!AP14)</f>
        <v>291</v>
      </c>
      <c r="N13" s="118" t="str">
        <f>IF(FN_MC!AM14="","*",FN_MC!AM14)</f>
        <v>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POV-PJA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POV-PJA</v>
      </c>
      <c r="M15" s="118">
        <f>IF(FN_MC!AP16="","*",FN_MC!AP16)</f>
        <v>1494</v>
      </c>
      <c r="N15" s="118" t="str">
        <f>IF(FN_MC!AM16="","*",FN_MC!AM16)</f>
        <v>POV-PJA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TSF-TRO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TSF-TRO</v>
      </c>
      <c r="M16" s="118">
        <f>IF(FN_MC!AP17="","*",FN_MC!AP17)</f>
        <v>723</v>
      </c>
      <c r="N16" s="118" t="str">
        <f>IF(FN_MC!AM17="","*",FN_MC!AM17)</f>
        <v>TSF-TRO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1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1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1</v>
      </c>
      <c r="P20" s="78"/>
      <c r="Q20" s="120" t="str">
        <f>IF($A$2=1,IF(FN_MC!BJ21="","*",FN_MC!BJ21),IF(FN_MC!BK21="","*",FN_MC!BK21))</f>
        <v>Após o I85 irá tentar oportunidade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1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POU-K29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POU-K29</v>
      </c>
      <c r="M25" s="118">
        <f>IF(FN_MC!AP26="","*",FN_MC!AP26)</f>
        <v>2137</v>
      </c>
      <c r="N25" s="118" t="str">
        <f>IF(FN_MC!AM26="","*",FN_MC!AM26)</f>
        <v>POU-K29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1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>
        <f>IF(FN_MC!B30="","*",FN_MC!B30)</f>
        <v>46057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>
        <f>IF(FN_MC!B32="","*",FN_MC!B32)</f>
        <v>46057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W70</v>
      </c>
      <c r="F31" s="87" t="str">
        <f>IF(FN_MC!H32="","*",FN_MC!H32)</f>
        <v>TIQ2</v>
      </c>
      <c r="G31" s="87" t="str">
        <f>IF(FN_MC!M32="","*",FN_MC!M32)</f>
        <v>TAL-TSF</v>
      </c>
      <c r="H31" s="125">
        <f>IF(FN_MC!K32="","*",FN_MC!K32)</f>
        <v>700</v>
      </c>
      <c r="I31" s="110">
        <f>IF(FN_MC!O32="","*",FN_MC!O32)</f>
        <v>0.41666666666666669</v>
      </c>
      <c r="J31" s="110">
        <f>IF(FN_MC!P32="","*",FN_MC!P32)</f>
        <v>0.125</v>
      </c>
      <c r="K31" s="118" t="str">
        <f>IF(FN_MC!AK32="","*",FN_MC!AK32)</f>
        <v>TIQ2</v>
      </c>
      <c r="L31" s="118" t="str">
        <f>IF(FN_MC!AM32="","*",FN_MC!AM32)</f>
        <v>TAL-TSF</v>
      </c>
      <c r="M31" s="118">
        <f>IF(FN_MC!AP32="","*",FN_MC!AP32)</f>
        <v>700</v>
      </c>
      <c r="N31" s="118" t="str">
        <f>IF(FN_MC!AM32="","*",FN_MC!AM32)</f>
        <v>TAL-TSF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 t="str">
        <f>IF(FN_MC!B34="","*",FN_MC!B34)</f>
        <v>*</v>
      </c>
      <c r="B33" s="86" t="str">
        <f>IF(FN_MC!X34="","*",FN_MC!X34)</f>
        <v>*</v>
      </c>
      <c r="C33" s="87" t="str">
        <f>IF(FN_MC!S34="","*",FN_MC!S34)</f>
        <v>-</v>
      </c>
      <c r="D33" s="87" t="str">
        <f>IF(FN_MC!T34="","*",FN_MC!T34)</f>
        <v>-</v>
      </c>
      <c r="E33" s="87" t="str">
        <f>IF(FN_MC!D34="","*",FN_MC!D34)</f>
        <v>*</v>
      </c>
      <c r="F33" s="87" t="str">
        <f>IF(FN_MC!H34="","*",FN_MC!H34)</f>
        <v>*</v>
      </c>
      <c r="G33" s="87" t="str">
        <f>IF(FN_MC!M34="","*",FN_MC!M34)</f>
        <v>-</v>
      </c>
      <c r="H33" s="125" t="str">
        <f>IF(FN_MC!K34="","*",FN_MC!K34)</f>
        <v>*</v>
      </c>
      <c r="I33" s="110" t="str">
        <f>IF(FN_MC!O34="","*",FN_MC!O34)</f>
        <v>*</v>
      </c>
      <c r="J33" s="110" t="str">
        <f>IF(FN_MC!P34="","*",FN_MC!P34)</f>
        <v>*</v>
      </c>
      <c r="K33" s="118" t="str">
        <f>IF(FN_MC!AK34="","*",FN_MC!AK34)</f>
        <v>-</v>
      </c>
      <c r="L33" s="118" t="str">
        <f>IF(FN_MC!AM34="","*",FN_MC!AM34)</f>
        <v>-</v>
      </c>
      <c r="M33" s="118" t="str">
        <f>IF(FN_MC!AP34="","*",FN_MC!AP34)</f>
        <v>-</v>
      </c>
      <c r="N33" s="118" t="str">
        <f>IF(FN_MC!AM34="","*",FN_MC!AM34)</f>
        <v>-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>
        <f>IF(FN_MC!B36="","*",FN_MC!B36)</f>
        <v>46057</v>
      </c>
      <c r="B35" s="86" t="str">
        <f>IF(FN_MC!X36="","*",FN_MC!X36)</f>
        <v>Oportunidade</v>
      </c>
      <c r="C35" s="87" t="str">
        <f>IF(FN_MC!S36="","*",FN_MC!S36)</f>
        <v>FERRONORTE</v>
      </c>
      <c r="D35" s="87" t="str">
        <f>IF(FN_MC!T36="","*",FN_MC!T36)</f>
        <v>TCS-TGR</v>
      </c>
      <c r="E35" s="87" t="str">
        <f>IF(FN_MC!D36="","*",FN_MC!D36)</f>
        <v>E46</v>
      </c>
      <c r="F35" s="87" t="str">
        <f>IF(FN_MC!H36="","*",FN_MC!H36)</f>
        <v>TGR2</v>
      </c>
      <c r="G35" s="87" t="str">
        <f>IF(FN_MC!M36="","*",FN_MC!M36)</f>
        <v>TGR-TIN</v>
      </c>
      <c r="H35" s="125">
        <f>IF(FN_MC!K36="","*",FN_MC!K36)</f>
        <v>291</v>
      </c>
      <c r="I35" s="110">
        <f>IF(FN_MC!O36="","*",FN_MC!O36)</f>
        <v>0.41666666666666669</v>
      </c>
      <c r="J35" s="110">
        <f>IF(FN_MC!P36="","*",FN_MC!P36)</f>
        <v>4.1666666666666664E-2</v>
      </c>
      <c r="K35" s="118" t="str">
        <f>IF(FN_MC!AK36="","*",FN_MC!AK36)</f>
        <v>TGR2</v>
      </c>
      <c r="L35" s="118" t="str">
        <f>IF(FN_MC!AM36="","*",FN_MC!AM36)</f>
        <v>TGR-TIN</v>
      </c>
      <c r="M35" s="118">
        <f>IF(FN_MC!AP36="","*",FN_MC!AP36)</f>
        <v>291</v>
      </c>
      <c r="N35" s="118" t="str">
        <f>IF(FN_MC!AM36="","*",FN_MC!AM36)</f>
        <v>TGR-TIN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 t="str">
        <f>IF(FN_MC!B38="","*",FN_MC!B38)</f>
        <v>*</v>
      </c>
      <c r="B37" s="86" t="str">
        <f>IF(FN_MC!X38="","*",FN_MC!X38)</f>
        <v>*</v>
      </c>
      <c r="C37" s="87" t="str">
        <f>IF(FN_MC!S38="","*",FN_MC!S38)</f>
        <v>-</v>
      </c>
      <c r="D37" s="87" t="str">
        <f>IF(FN_MC!T38="","*",FN_MC!T38)</f>
        <v>-</v>
      </c>
      <c r="E37" s="87" t="str">
        <f>IF(FN_MC!D38="","*",FN_MC!D38)</f>
        <v>*</v>
      </c>
      <c r="F37" s="87" t="str">
        <f>IF(FN_MC!H38="","*",FN_MC!H38)</f>
        <v>*</v>
      </c>
      <c r="G37" s="87" t="str">
        <f>IF(FN_MC!M38="","*",FN_MC!M38)</f>
        <v>-</v>
      </c>
      <c r="H37" s="125" t="str">
        <f>IF(FN_MC!K38="","*",FN_MC!K38)</f>
        <v>*</v>
      </c>
      <c r="I37" s="110" t="str">
        <f>IF(FN_MC!O38="","*",FN_MC!O38)</f>
        <v>*</v>
      </c>
      <c r="J37" s="110" t="str">
        <f>IF(FN_MC!P38="","*",FN_MC!P38)</f>
        <v>*</v>
      </c>
      <c r="K37" s="118" t="str">
        <f>IF(FN_MC!AK38="","*",FN_MC!AK38)</f>
        <v>-</v>
      </c>
      <c r="L37" s="118" t="str">
        <f>IF(FN_MC!AM38="","*",FN_MC!AM38)</f>
        <v>-</v>
      </c>
      <c r="M37" s="118" t="str">
        <f>IF(FN_MC!AP38="","*",FN_MC!AP38)</f>
        <v>-</v>
      </c>
      <c r="N37" s="118" t="str">
        <f>IF(FN_MC!AM38="","*",FN_MC!AM38)</f>
        <v>-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>
        <f>IF(FN_MC!B39="","*",FN_MC!B39)</f>
        <v>46057</v>
      </c>
      <c r="B38" s="86" t="str">
        <f>IF(FN_MC!X39="","*",FN_MC!X39)</f>
        <v>Oportunidade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MARCOS (TF-520)</v>
      </c>
      <c r="F38" s="87" t="str">
        <f>IF(FN_MC!H39="","*",FN_MC!H39)</f>
        <v>277TCS</v>
      </c>
      <c r="G38" s="87" t="str">
        <f>IF(FN_MC!M39="","*",FN_MC!M39)</f>
        <v>TJA-TCS</v>
      </c>
      <c r="H38" s="125">
        <f>IF(FN_MC!K39="","*",FN_MC!K39)</f>
        <v>280.5</v>
      </c>
      <c r="I38" s="110">
        <f>IF(FN_MC!O39="","*",FN_MC!O39)</f>
        <v>0.375</v>
      </c>
      <c r="J38" s="110">
        <f>IF(FN_MC!P39="","*",FN_MC!P39)</f>
        <v>8.3333333333333329E-2</v>
      </c>
      <c r="K38" s="118" t="str">
        <f>IF(FN_MC!AK39="","*",FN_MC!AK39)</f>
        <v>277TCS</v>
      </c>
      <c r="L38" s="118" t="str">
        <f>IF(FN_MC!AM39="","*",FN_MC!AM39)</f>
        <v>TJA-TCS</v>
      </c>
      <c r="M38" s="118">
        <f>IF(FN_MC!AP39="","*",FN_MC!AP39)</f>
        <v>280.5</v>
      </c>
      <c r="N38" s="118" t="str">
        <f>IF(FN_MC!AM39="","*",FN_MC!AM39)</f>
        <v>TJA-TCS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>
        <f>IF(FN_MC!B41="","*",FN_MC!B41)</f>
        <v>46057</v>
      </c>
      <c r="B40" s="86" t="str">
        <f>IF(FN_MC!X41="","*",FN_MC!X41)</f>
        <v>Oportunidade</v>
      </c>
      <c r="C40" s="87" t="str">
        <f>IF(FN_MC!S41="","*",FN_MC!S41)</f>
        <v>FERRONORTE</v>
      </c>
      <c r="D40" s="87" t="str">
        <f>IF(FN_MC!T41="","*",FN_MC!T41)</f>
        <v>TMI-TCS</v>
      </c>
      <c r="E40" s="87" t="str">
        <f>IF(FN_MC!D41="","*",FN_MC!D41)</f>
        <v>W50</v>
      </c>
      <c r="F40" s="87" t="str">
        <f>IF(FN_MC!H41="","*",FN_MC!H41)</f>
        <v>TCS2</v>
      </c>
      <c r="G40" s="87" t="str">
        <f>IF(FN_MC!M41="","*",FN_MC!M41)</f>
        <v>TVI-TJA</v>
      </c>
      <c r="H40" s="125">
        <f>IF(FN_MC!K41="","*",FN_MC!K41)</f>
        <v>245</v>
      </c>
      <c r="I40" s="110">
        <f>IF(FN_MC!O41="","*",FN_MC!O41)</f>
        <v>0.35416666666666669</v>
      </c>
      <c r="J40" s="110">
        <f>IF(FN_MC!P41="","*",FN_MC!P41)</f>
        <v>0.16666666666666666</v>
      </c>
      <c r="K40" s="118" t="str">
        <f>IF(FN_MC!AK41="","*",FN_MC!AK41)</f>
        <v>TCS2</v>
      </c>
      <c r="L40" s="118" t="str">
        <f>IF(FN_MC!AM41="","*",FN_MC!AM41)</f>
        <v>TVI-TJA</v>
      </c>
      <c r="M40" s="118">
        <f>IF(FN_MC!AP41="","*",FN_MC!AP41)</f>
        <v>245</v>
      </c>
      <c r="N40" s="118" t="str">
        <f>IF(FN_MC!AM41="","*",FN_MC!AM41)</f>
        <v>TVI-TJA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>
        <f>IF(FN_MC!B44="","*",FN_MC!B44)</f>
        <v>46057</v>
      </c>
      <c r="B43" s="86" t="str">
        <f>IF(FN_MC!X44="","*",FN_MC!X44)</f>
        <v>Oportunidade</v>
      </c>
      <c r="C43" s="87" t="str">
        <f>IF(FN_MC!S44="","*",FN_MC!S44)</f>
        <v>FERRONORTE</v>
      </c>
      <c r="D43" s="87" t="str">
        <f>IF(FN_MC!T44="","*",FN_MC!T44)</f>
        <v>TMI-TCS</v>
      </c>
      <c r="E43" s="87" t="str">
        <f>IF(FN_MC!D44="","*",FN_MC!D44)</f>
        <v>A62</v>
      </c>
      <c r="F43" s="87" t="str">
        <f>IF(FN_MC!H44="","*",FN_MC!H44)</f>
        <v>TMI</v>
      </c>
      <c r="G43" s="87" t="str">
        <f>IF(FN_MC!M44="","*",FN_MC!M44)</f>
        <v>TMI-TCS</v>
      </c>
      <c r="H43" s="125">
        <f>IF(FN_MC!K44="","*",FN_MC!K44)</f>
        <v>1</v>
      </c>
      <c r="I43" s="110">
        <f>IF(FN_MC!O44="","*",FN_MC!O44)</f>
        <v>4.1666666666666664E-2</v>
      </c>
      <c r="J43" s="110">
        <f>IF(FN_MC!P44="","*",FN_MC!P44)</f>
        <v>0.375</v>
      </c>
      <c r="K43" s="118" t="str">
        <f>IF(FN_MC!AK44="","*",FN_MC!AK44)</f>
        <v>TMI</v>
      </c>
      <c r="L43" s="118" t="str">
        <f>IF(FN_MC!AM44="","*",FN_MC!AM44)</f>
        <v>TMI-TCS</v>
      </c>
      <c r="M43" s="118">
        <f>IF(FN_MC!AP44="","*",FN_MC!AP44)</f>
        <v>1</v>
      </c>
      <c r="N43" s="118" t="str">
        <f>IF(FN_MC!AM44="","*",FN_MC!AM44)</f>
        <v>TMI-TCS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2026-02-03T17:28:08Z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