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17" documentId="120_S{118792C3-22EF-5104-A093-F22BFE3913F3}" xr6:coauthVersionLast="47" xr6:coauthVersionMax="47" xr10:uidLastSave="{BE052C22-0C7F-4B87-8FCA-6530A95348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G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48" i="1" l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<sst xmlns="http://schemas.openxmlformats.org/spreadsheetml/2006/main" count="4461" uniqueCount="1205">
  <si>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</si>
  <si>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</si>
  <si>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</si>
  <si>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</si>
  <si>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</si>
  <si>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</si>
  <si>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</si>
  <si>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</si>
  <si>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</si>
  <si>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</si>
  <si>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</si>
  <si>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</si>
  <si>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</si>
  <si>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</si>
  <si>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</si>
  <si>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</si>
  <si>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</si>
  <si>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</si>
  <si>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</si>
  <si>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</si>
  <si>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</si>
  <si>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</si>
  <si>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</si>
  <si>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</si>
  <si>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</si>
  <si>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</si>
  <si>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</si>
  <si>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</si>
  <si>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</si>
  <si>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</si>
  <si>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</si>
  <si>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</si>
  <si>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</si>
  <si>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</si>
  <si>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</si>
  <si>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</si>
  <si>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</si>
  <si>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</si>
  <si>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</si>
  <si>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</si>
  <si>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</si>
  <si>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</si>
  <si>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</si>
  <si>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</si>
  <si>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</si>
  <si>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</si>
  <si>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</si>
  <si>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</si>
  <si>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</si>
  <si>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</si>
  <si>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</si>
  <si>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</si>
  <si>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</si>
  <si>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</si>
  <si>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</si>
  <si>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</si>
  <si>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</si>
  <si>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</si>
  <si>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</si>
  <si>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</si>
  <si>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</si>
  <si>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</si>
  <si>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</si>
  <si>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</si>
  <si>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</si>
  <si>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</si>
  <si>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</si>
  <si>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</si>
  <si>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</si>
  <si>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</si>
  <si>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</si>
  <si>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</si>
  <si>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</si>
  <si>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</si>
  <si>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</si>
  <si>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</si>
  <si>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</si>
  <si>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</si>
  <si>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</si>
  <si>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</si>
  <si>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</si>
  <si>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</si>
  <si>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</si>
  <si>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</si>
  <si>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</si>
  <si>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</si>
  <si>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</si>
  <si>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</si>
  <si>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</si>
  <si>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</si>
  <si>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</si>
  <si>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</si>
  <si>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</si>
  <si>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</si>
  <si>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</si>
  <si>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</si>
  <si>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</si>
  <si>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</si>
  <si>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</si>
  <si>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</si>
  <si>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</si>
  <si>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</si>
  <si>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</si>
  <si>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</si>
  <si>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</si>
  <si>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</si>
  <si>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</si>
  <si>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</si>
  <si>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</si>
  <si>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</si>
  <si>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</si>
  <si>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</si>
  <si>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</si>
  <si>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</si>
  <si>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</si>
  <si>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</si>
  <si>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</si>
  <si>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</si>
  <si>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</si>
  <si>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</si>
  <si>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</si>
  <si>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</si>
  <si>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</si>
  <si>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</si>
  <si>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</si>
  <si>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</si>
  <si>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</si>
  <si>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</si>
  <si>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</si>
  <si>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</si>
  <si>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</si>
  <si>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</si>
  <si>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</si>
  <si>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</si>
  <si>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</si>
  <si>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</si>
  <si>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</si>
  <si>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</si>
  <si>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</si>
  <si>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</si>
  <si>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</si>
  <si>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</si>
  <si>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</si>
  <si>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</si>
  <si>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</si>
  <si>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</si>
  <si>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</si>
  <si>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</si>
  <si>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</si>
  <si>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</si>
  <si>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</si>
  <si>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</si>
  <si>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</si>
  <si>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</si>
  <si>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</si>
  <si>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</si>
  <si>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</si>
  <si>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</si>
  <si>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</si>
  <si>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</si>
  <si>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</si>
  <si>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</si>
  <si>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</si>
  <si>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</si>
  <si>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</si>
  <si>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</si>
  <si>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</si>
  <si>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</si>
  <si>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</si>
  <si>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</si>
  <si>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</si>
  <si>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</si>
  <si>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</si>
  <si>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</si>
  <si>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</si>
  <si>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</si>
  <si>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</si>
  <si>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</si>
  <si>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</si>
  <si>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</si>
  <si>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</si>
  <si>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</si>
  <si>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</si>
  <si>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</si>
  <si>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</si>
  <si>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</si>
  <si>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</si>
  <si>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</si>
  <si>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</si>
  <si>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</si>
  <si>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</si>
  <si>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</si>
  <si>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</si>
  <si>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</si>
  <si>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</si>
  <si>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</si>
  <si>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</si>
  <si>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</si>
  <si>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</si>
  <si>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</si>
  <si>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</si>
  <si>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</si>
  <si>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</si>
  <si>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</si>
  <si>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</si>
  <si>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</si>
  <si>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</si>
  <si>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</si>
  <si>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</si>
  <si>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</si>
  <si>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</si>
  <si>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</si>
  <si>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</si>
  <si>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</si>
  <si>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</si>
  <si>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</si>
  <si>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</si>
  <si>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</si>
  <si>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</si>
  <si>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</si>
  <si>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</si>
  <si>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</si>
  <si>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</si>
  <si>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</si>
  <si>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</si>
  <si>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</si>
  <si>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</si>
  <si>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</si>
  <si>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</si>
  <si>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</si>
  <si>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</si>
  <si>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</si>
  <si>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</si>
  <si>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</si>
  <si>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</si>
  <si>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</si>
  <si>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</si>
  <si>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</si>
  <si>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</si>
  <si>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</si>
  <si>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</si>
  <si>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</si>
  <si>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</si>
  <si>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</si>
  <si>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</si>
  <si>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</si>
  <si>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</si>
  <si>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</si>
  <si>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</si>
  <si>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</si>
  <si>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</si>
  <si>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</si>
  <si>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</si>
  <si>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</si>
  <si>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</si>
  <si>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</si>
  <si>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</si>
  <si>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</si>
  <si>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</si>
  <si>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</si>
  <si>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</si>
  <si>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</si>
  <si>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</si>
  <si>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</si>
  <si>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</si>
  <si>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</si>
  <si>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</si>
  <si>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</si>
  <si>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</si>
  <si>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</si>
  <si>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</si>
  <si>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</si>
  <si>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</si>
  <si>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</si>
  <si>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</si>
  <si>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</si>
  <si>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</si>
  <si>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</si>
  <si>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</si>
  <si>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</si>
  <si>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</si>
  <si>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</si>
  <si>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</si>
  <si>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</si>
  <si>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</si>
  <si>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</si>
  <si>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</si>
  <si>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</si>
  <si>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</si>
  <si>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</si>
  <si>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</si>
  <si>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</si>
  <si>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</si>
  <si>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</si>
  <si>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</si>
  <si>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</si>
  <si>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</si>
  <si>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</si>
  <si>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</si>
  <si>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</si>
  <si>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</si>
  <si>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</si>
  <si>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</si>
  <si>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</si>
  <si>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</si>
  <si>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</si>
  <si>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</si>
  <si>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</si>
  <si>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</si>
  <si>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</si>
  <si>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</si>
  <si>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</si>
  <si>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</si>
  <si>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</si>
  <si>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</si>
  <si>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</si>
  <si>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</si>
  <si>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</si>
  <si>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</si>
  <si>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</si>
  <si>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</si>
  <si>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</si>
  <si>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</si>
  <si>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</si>
  <si>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</si>
  <si>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</si>
  <si>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</si>
  <si>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</si>
  <si>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</si>
  <si>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</si>
  <si>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</si>
  <si>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</si>
  <si>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</si>
  <si>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</si>
  <si>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</si>
  <si>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</si>
  <si>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</si>
  <si>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</si>
  <si>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</si>
  <si>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</si>
  <si>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</si>
  <si>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</si>
  <si>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</si>
  <si>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</si>
  <si>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</si>
  <si>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</si>
  <si>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</si>
  <si>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</si>
  <si>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</si>
  <si>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</si>
  <si>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</si>
  <si>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</si>
  <si>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</si>
  <si>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</si>
  <si>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</si>
  <si>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</si>
  <si>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</si>
  <si>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</si>
  <si>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</si>
  <si>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</si>
  <si>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</si>
  <si>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</si>
  <si>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</si>
  <si>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</si>
  <si>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</si>
  <si>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</si>
  <si>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</si>
  <si>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</si>
  <si>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</si>
  <si>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</si>
  <si>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</si>
  <si>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</si>
  <si>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</si>
  <si>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</si>
  <si>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</si>
  <si>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</si>
  <si>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</si>
  <si>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</si>
  <si>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</si>
  <si>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</si>
  <si>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</si>
  <si>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</si>
  <si>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</si>
  <si>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</si>
  <si>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</si>
  <si>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</si>
  <si>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</si>
  <si>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</si>
  <si>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</si>
  <si>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</si>
  <si>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</si>
  <si>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</si>
  <si>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</si>
  <si>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</si>
  <si>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</si>
  <si>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</si>
  <si>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</si>
  <si>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</si>
  <si>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</si>
  <si>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</si>
  <si>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</si>
  <si>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</si>
  <si>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</si>
  <si>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</si>
  <si>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</si>
  <si>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</si>
  <si>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</si>
  <si>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</si>
  <si>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</si>
  <si>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</si>
  <si>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</si>
  <si>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</si>
  <si>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</si>
  <si>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</si>
  <si>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</si>
  <si>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</si>
  <si>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</si>
  <si>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</si>
  <si>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</si>
  <si>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</si>
  <si>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</si>
  <si>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</si>
  <si>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</si>
  <si>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</si>
  <si>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</si>
  <si>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</si>
  <si>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</si>
  <si>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</si>
  <si>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</si>
  <si>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</si>
  <si>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</si>
  <si>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</si>
  <si>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</si>
  <si>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</si>
  <si>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</si>
  <si>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</si>
  <si>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</si>
  <si>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</si>
  <si>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</si>
  <si>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</si>
  <si>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</si>
  <si>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</si>
  <si>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</si>
  <si>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</si>
  <si>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</si>
  <si>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</si>
  <si>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</si>
  <si>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</si>
  <si>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</si>
  <si>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</si>
  <si>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</si>
  <si>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</si>
  <si>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</si>
  <si>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</si>
  <si>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</si>
  <si>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</si>
  <si>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</si>
  <si>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</si>
  <si>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</si>
  <si>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</si>
  <si>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</si>
  <si>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</si>
  <si>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</si>
  <si>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</si>
  <si>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</si>
  <si>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</si>
  <si>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</si>
  <si>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</si>
  <si>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</si>
  <si>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</si>
  <si>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</si>
  <si>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</si>
  <si>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</si>
  <si>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</si>
  <si>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</si>
  <si>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</si>
  <si>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</si>
  <si>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</si>
  <si>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</si>
  <si>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</si>
  <si>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</si>
  <si>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</si>
  <si>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</si>
  <si>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</si>
  <si>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</si>
  <si>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</si>
  <si>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</si>
  <si>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</si>
  <si>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</si>
  <si>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</si>
  <si>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</si>
  <si>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</si>
  <si>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</si>
  <si>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</si>
  <si>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</si>
  <si>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</si>
  <si>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</si>
  <si>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</si>
  <si>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</si>
  <si>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</si>
  <si>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</si>
  <si>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</si>
  <si>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</si>
  <si>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</si>
  <si>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</si>
  <si>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</si>
  <si>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</si>
  <si>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</si>
  <si>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</si>
  <si>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</si>
  <si>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</si>
  <si>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</si>
  <si>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</si>
  <si>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</si>
  <si>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</si>
  <si>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</si>
  <si>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</si>
  <si>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</si>
  <si>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</si>
  <si>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</si>
  <si>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</si>
  <si>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</si>
  <si>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</si>
  <si>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</si>
  <si>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</si>
  <si>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</si>
  <si>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</si>
  <si>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</si>
  <si>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</si>
  <si>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</si>
  <si>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</si>
  <si>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</si>
  <si>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</si>
  <si>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</si>
  <si>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</si>
  <si>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</si>
  <si>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</si>
  <si>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</si>
  <si>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</si>
  <si>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</si>
  <si>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</si>
  <si>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</si>
  <si>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</si>
  <si>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</si>
  <si>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</si>
  <si>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</si>
  <si>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</si>
  <si>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</si>
  <si>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</si>
  <si>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</si>
  <si>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</si>
  <si>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</si>
  <si>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</si>
  <si>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</si>
  <si>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</si>
  <si>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</si>
  <si>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</si>
  <si>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</si>
  <si>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</si>
  <si>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</si>
  <si>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</si>
  <si>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</si>
  <si>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</si>
  <si>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</si>
  <si>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</si>
  <si>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</si>
  <si>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</si>
  <si>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</si>
  <si>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</si>
  <si>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</si>
  <si>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</si>
  <si>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</si>
  <si>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</si>
  <si>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</si>
  <si>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</si>
  <si>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</si>
  <si>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</si>
  <si>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</si>
  <si>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</si>
  <si>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</si>
  <si>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</si>
  <si>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</si>
  <si>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</si>
  <si>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</si>
  <si>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</si>
  <si>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</si>
  <si>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</si>
  <si>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</si>
  <si>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</si>
  <si>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</si>
  <si>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</si>
  <si>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</si>
  <si>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</si>
  <si>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</si>
  <si>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</si>
  <si>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</si>
  <si>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</si>
  <si>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</si>
  <si>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</si>
  <si>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</si>
  <si>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</si>
  <si>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</si>
  <si>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</si>
  <si>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</si>
  <si>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</si>
  <si>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</si>
  <si>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</si>
  <si>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</si>
  <si>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</si>
  <si>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</si>
  <si>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</si>
  <si>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</si>
  <si>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</si>
  <si>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</si>
  <si>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</si>
  <si>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</si>
  <si>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</si>
  <si>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</si>
  <si>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</si>
  <si>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</si>
  <si>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</si>
  <si>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</si>
  <si>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</si>
  <si>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</si>
  <si>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</si>
  <si>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</si>
  <si>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</si>
  <si>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</si>
  <si>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</si>
  <si>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</si>
  <si>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</si>
  <si>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</si>
  <si>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</si>
  <si>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</si>
  <si>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</si>
  <si>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</si>
  <si>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</si>
  <si>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</si>
  <si>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</si>
  <si>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</si>
  <si>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</si>
  <si>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</si>
  <si>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</si>
  <si>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</si>
  <si>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</si>
  <si>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</si>
  <si>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</si>
  <si>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</si>
  <si>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</si>
  <si>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</si>
  <si>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</si>
  <si>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</si>
  <si>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</si>
  <si>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</si>
  <si>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</si>
  <si>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</si>
  <si>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</si>
  <si>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</si>
  <si>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</si>
  <si>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</si>
  <si>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</si>
  <si>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</si>
  <si>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</si>
  <si>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</si>
  <si>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</si>
  <si>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</si>
  <si>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</si>
  <si>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</si>
  <si>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</si>
  <si>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</si>
  <si>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</si>
  <si>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</si>
  <si>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</si>
  <si>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</si>
  <si>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</si>
  <si>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</si>
  <si>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</si>
  <si>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</si>
  <si>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</si>
  <si>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</si>
  <si>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</si>
  <si>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</si>
  <si>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</si>
  <si>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</si>
  <si>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</si>
  <si>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</si>
  <si>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</si>
  <si>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</si>
  <si>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</si>
  <si>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</si>
  <si>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</si>
  <si>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</si>
  <si>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</si>
  <si>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</si>
  <si>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</si>
  <si>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</si>
  <si>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</si>
  <si>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</si>
  <si>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</si>
  <si>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</si>
  <si>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</si>
  <si>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</si>
  <si>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</si>
  <si>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</si>
  <si>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</si>
  <si>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</si>
  <si>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</si>
  <si>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</si>
  <si>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</si>
  <si>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</si>
  <si>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</si>
  <si>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</si>
  <si>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</si>
  <si>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</si>
  <si>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</si>
  <si>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</si>
  <si>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</si>
  <si>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</si>
  <si>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</si>
  <si>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</si>
  <si>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</si>
  <si>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</si>
  <si>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</si>
  <si>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</si>
  <si>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</si>
  <si>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</si>
  <si>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</si>
  <si>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</si>
  <si>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</si>
  <si>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</si>
  <si>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</si>
  <si>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</si>
  <si>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</si>
  <si>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</si>
  <si>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</si>
  <si>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</si>
  <si>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</si>
  <si>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</si>
  <si>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</si>
  <si>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</si>
  <si>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</si>
  <si>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</si>
  <si>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</si>
  <si>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</si>
  <si>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</si>
  <si>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</si>
  <si>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</si>
  <si>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</si>
  <si>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</si>
  <si>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</si>
  <si>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</si>
  <si>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</si>
  <si>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</si>
  <si>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</si>
  <si>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</si>
  <si>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</si>
  <si>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</si>
  <si>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</si>
  <si>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</si>
  <si>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</si>
  <si>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</si>
  <si>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</si>
  <si>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</si>
  <si>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</si>
  <si>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</si>
  <si>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</si>
  <si>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</si>
  <si>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</si>
  <si>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</si>
  <si>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</si>
  <si>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</si>
  <si>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</si>
  <si>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</si>
  <si>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</si>
  <si>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</si>
  <si>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</si>
  <si>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</si>
  <si>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</si>
  <si>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</si>
  <si>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</si>
  <si>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</si>
  <si>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</si>
  <si>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</si>
  <si>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</si>
  <si>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</si>
  <si>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</si>
  <si>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</si>
  <si>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</si>
  <si>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</si>
  <si>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</si>
  <si>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</si>
  <si>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</si>
  <si>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</si>
  <si>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</si>
  <si>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</si>
  <si>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</si>
  <si>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</si>
  <si>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</si>
  <si>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</si>
  <si>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</si>
  <si>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</si>
  <si>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</si>
  <si>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</si>
  <si>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</si>
  <si>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</si>
  <si>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</si>
  <si>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</si>
  <si>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</si>
  <si>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</si>
  <si>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</si>
  <si>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</si>
  <si>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</si>
  <si>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</si>
  <si>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</si>
  <si>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</si>
  <si>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</si>
  <si>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</si>
  <si>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</si>
  <si>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</si>
  <si>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</si>
  <si>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</si>
  <si>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</si>
  <si>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</si>
  <si>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</si>
  <si>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</si>
  <si>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</si>
  <si>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</si>
  <si>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</si>
  <si>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</si>
  <si>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</si>
  <si>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</si>
  <si>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</si>
  <si>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</si>
  <si>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</si>
  <si>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</si>
  <si>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</si>
  <si>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</si>
  <si>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</si>
  <si>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</si>
  <si>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</si>
  <si>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</si>
  <si>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</si>
  <si>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</si>
  <si>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</si>
  <si>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</si>
  <si>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</si>
  <si>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</si>
  <si>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</si>
  <si>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</si>
  <si>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</si>
  <si>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</si>
  <si>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</si>
  <si>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</si>
  <si>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</si>
  <si>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</si>
  <si>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</si>
  <si>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</si>
  <si>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</si>
  <si>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</si>
  <si>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</si>
  <si>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</si>
  <si>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</si>
  <si>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</si>
  <si>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</si>
  <si>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</si>
  <si>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</si>
  <si>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</si>
  <si>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</si>
  <si>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</si>
  <si>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</si>
  <si>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</si>
  <si>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</si>
  <si>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</si>
  <si>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</si>
  <si>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</si>
  <si>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</si>
  <si>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</si>
  <si>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</si>
  <si>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</si>
  <si>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</si>
  <si>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</si>
  <si>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</si>
  <si>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</si>
  <si>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</si>
  <si>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</si>
  <si>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</si>
  <si>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</si>
  <si>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</si>
  <si>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</si>
  <si>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</si>
  <si>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</si>
  <si>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</si>
  <si>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</si>
  <si>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</si>
  <si>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</si>
  <si>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</si>
  <si>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</si>
  <si>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</si>
  <si>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</si>
  <si>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</si>
  <si>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</si>
  <si>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</si>
  <si>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</si>
  <si>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</si>
  <si>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</si>
  <si>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</si>
  <si>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</si>
  <si>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</si>
  <si>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</si>
  <si>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</si>
  <si>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</si>
  <si>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</si>
  <si>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</si>
  <si>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</si>
  <si>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</si>
  <si>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</si>
  <si>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</si>
  <si>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</si>
  <si>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</si>
  <si>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</si>
  <si>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</si>
  <si>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</si>
  <si>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</si>
  <si>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</si>
  <si>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</si>
  <si>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</si>
  <si>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</si>
  <si>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</si>
  <si>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</si>
  <si>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</si>
  <si>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</si>
  <si>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</si>
  <si>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</si>
  <si>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</si>
  <si>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</si>
  <si>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</si>
  <si>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</si>
  <si>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</si>
  <si>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</si>
  <si>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</si>
  <si>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</si>
  <si>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</si>
  <si>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</si>
  <si>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</si>
  <si>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</si>
  <si>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</si>
  <si>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</si>
  <si>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</si>
  <si>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</si>
  <si>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</si>
  <si>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</si>
  <si>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</si>
  <si>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</si>
  <si>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</si>
  <si>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</si>
  <si>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</si>
  <si>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</si>
  <si>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</si>
  <si>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</si>
  <si>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</si>
  <si>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</si>
  <si>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</si>
  <si>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</si>
  <si>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</si>
  <si>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</si>
  <si>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</si>
  <si>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</si>
  <si>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</si>
  <si>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</si>
  <si>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</si>
  <si>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</si>
  <si>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</si>
  <si>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</si>
  <si>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</si>
  <si>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</si>
  <si>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</si>
  <si>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</si>
  <si>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</si>
  <si>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</si>
  <si>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</si>
  <si>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</si>
  <si>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</si>
  <si>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</si>
  <si>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</si>
  <si>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</si>
  <si>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</si>
  <si>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</si>
  <si>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</si>
  <si>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</si>
  <si>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</si>
  <si>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</si>
  <si>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</si>
  <si>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</si>
  <si>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</si>
  <si>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</si>
  <si>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</si>
  <si>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</si>
  <si>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</si>
  <si>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</si>
  <si>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</si>
  <si>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</si>
  <si>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</si>
  <si>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</si>
  <si>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</si>
  <si>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</si>
  <si>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</si>
  <si>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</si>
  <si>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</si>
  <si>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</si>
  <si>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</si>
  <si>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</si>
  <si>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</si>
  <si>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</si>
  <si>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</si>
  <si>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</si>
  <si>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</si>
  <si>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</si>
  <si>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</si>
  <si>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</si>
  <si>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</si>
  <si>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</si>
  <si>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</si>
  <si>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</si>
  <si>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</si>
  <si>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</si>
  <si>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</si>
  <si>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</si>
  <si>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</si>
  <si>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</si>
  <si>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</si>
  <si>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</si>
  <si>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</si>
  <si>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</si>
  <si>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</si>
  <si>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</si>
  <si>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</si>
  <si>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</si>
  <si>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</si>
  <si>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</si>
  <si>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</si>
  <si>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</si>
  <si>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</si>
  <si>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</si>
  <si>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</si>
  <si>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</si>
  <si>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</si>
  <si>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</si>
  <si>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</si>
  <si>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</si>
  <si>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</si>
  <si>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</si>
  <si>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</si>
  <si>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</si>
  <si>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</si>
  <si>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</si>
  <si>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</si>
  <si>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</si>
  <si>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</si>
  <si>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</si>
  <si>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</si>
  <si>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</si>
  <si>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</si>
  <si>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</si>
  <si>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</si>
  <si>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</si>
  <si>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</si>
  <si>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</si>
  <si>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</si>
  <si>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</si>
  <si>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</si>
  <si>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</si>
  <si>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</si>
  <si>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</si>
  <si>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</si>
  <si>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</si>
  <si>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</si>
  <si>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</si>
  <si>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</si>
  <si>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</si>
  <si>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</si>
  <si>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</si>
  <si>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</si>
  <si>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</si>
  <si>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</si>
  <si>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</si>
  <si>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</si>
  <si>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</si>
  <si>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</si>
  <si>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</si>
  <si>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</si>
  <si>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</si>
  <si>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</si>
  <si>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</si>
  <si>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</si>
  <si>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</si>
  <si>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</si>
  <si>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</si>
  <si>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</si>
  <si>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</si>
  <si>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</si>
  <si>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</si>
  <si>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</si>
  <si>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</si>
  <si>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</si>
  <si>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</si>
  <si>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</si>
  <si>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</si>
  <si>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</si>
  <si>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</si>
  <si>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</si>
  <si>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</si>
  <si>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</si>
  <si>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</si>
  <si>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</si>
  <si>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</si>
  <si>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</si>
  <si>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</si>
  <si>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</si>
  <si>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</si>
  <si>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</si>
  <si>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</si>
  <si>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</si>
  <si>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</si>
  <si>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</si>
  <si>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</si>
  <si>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</si>
  <si>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</si>
  <si>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</si>
  <si>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</si>
  <si>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</si>
  <si>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</si>
  <si>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</si>
  <si>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</si>
  <si>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</si>
  <si>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</si>
  <si>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</si>
  <si>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</si>
  <si>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</si>
  <si>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</si>
  <si>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</si>
  <si>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>Aguardando envio MC1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</si>
  <si>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</si>
  <si>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</si>
  <si>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</si>
  <si>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</si>
  <si>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</si>
  <si>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</si>
  <si>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</si>
  <si>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</si>
  <si>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</si>
  <si>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</si>
  <si>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</si>
  <si>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</si>
  <si>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</si>
  <si>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</si>
  <si>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</si>
  <si>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</si>
  <si>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</si>
  <si>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</si>
  <si>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</si>
  <si>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</si>
  <si>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</si>
  <si>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</si>
  <si>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</si>
  <si>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</si>
  <si>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</si>
  <si>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</si>
  <si>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</si>
  <si>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</si>
  <si>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</si>
  <si>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</si>
  <si>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</si>
  <si>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</si>
  <si>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</si>
  <si>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Sem Oportundiade</t>
  </si>
  <si>
    <t>TP pronto 09h06 / Sem oportundiade de faixa</t>
  </si>
  <si>
    <t>106109</t>
  </si>
  <si>
    <t>Israel</t>
  </si>
  <si>
    <t>Recolhimento de dormentes inservíveis do km 105+700 ao 97+400</t>
  </si>
  <si>
    <t>2(Lucas +Francisco)</t>
  </si>
  <si>
    <t>Sem oportundiade devido circulação</t>
  </si>
  <si>
    <t>MC1 09:37, autorizado entrada na via 10h31 / Em deslocamento para km de trabalho.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</si>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</sst>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1" activePane="topRight" state="frozen"/>
      <selection pane="topRight" activeCell="BP28" sqref="BP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/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/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4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4" t="s">
        <v>1166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1168</v>
      </c>
      <c r="BJ29" s="242" t="s">
        <v>1168</v>
      </c>
      <c r="BK29" s="242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1168</v>
      </c>
      <c r="BJ30" s="242" t="s">
        <v>1168</v>
      </c>
      <c r="BK30" s="242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1173</v>
      </c>
      <c r="BK31" s="19"/>
      <c r="BL31" s="17"/>
      <c r="BM31" s="142" t="s">
        <v>552</v>
      </c>
      <c r="BN31" s="142" t="s">
        <v>552</v>
      </c>
      <c r="BO31" s="142" t="s">
        <v>1174</v>
      </c>
      <c r="BP31" s="244" t="s">
        <v>1175</v>
      </c>
      <c r="BQ31" s="20">
        <f>IF(OR(B31="",F31=""),"*",AY31/P31)</f>
        <v>1</v>
      </c>
      <c r="BR31" s="20">
        <f>IF(OR(B31="",F31=""),"*",BA31/Q31)</f>
        <v>0</v>
      </c>
      <c r="BS31" s="248" t="str">
        <f t="shared" si="3"/>
        <v>SemOportunidade</v>
      </c>
      <c r="BT31" s="8" t="str">
        <f>IF(BN31="","",SUBSTITUTE(BM31," ","")&amp;SUBSTITUTE(BN31," ",""))</f>
        <v>SemOportunidadeSemOportunidade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1176</v>
      </c>
      <c r="I32" s="199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/>
      <c r="AT32" s="118"/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0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tr">
        <f>BS_CONTROLE[[#This Row],[Responsavel pelo boletim]]</f>
        <v>Israel</v>
      </c>
      <c r="BH32" s="18">
        <v>1</v>
      </c>
      <c r="BI32" s="18" t="s">
        <v>1180</v>
      </c>
      <c r="BJ32" s="18" t="s">
        <v>1181</v>
      </c>
      <c r="BK32" s="19"/>
      <c r="BL32" s="17"/>
      <c r="BM32" s="142"/>
      <c r="BN32" s="142"/>
      <c r="BO32" s="142"/>
      <c r="BP32" s="244"/>
      <c r="BQ32" s="20">
        <f t="shared" ref="BQ32" si="12">IF(OR(B32="",F32=""),"*",AY32/P32)</f>
        <v>0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1182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1183</v>
      </c>
      <c r="BK33" s="242" t="s">
        <v>1184</v>
      </c>
      <c r="BL33" s="17"/>
      <c r="BM33" s="142" t="s">
        <v>548</v>
      </c>
      <c r="BN33" s="142" t="s">
        <v>563</v>
      </c>
      <c r="BO33" s="142" t="s">
        <v>636</v>
      </c>
      <c r="BP33" s="242" t="s">
        <v>1183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:BK32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:BK32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1185</v>
      </c>
      <c r="V1" s="293"/>
      <c r="W1" s="293"/>
    </row>
    <row r="2" spans="1:23" s="90" customFormat="1">
      <c r="A2" s="93" t="s">
        <v>1186</v>
      </c>
      <c r="B2" s="93" t="s">
        <v>1187</v>
      </c>
      <c r="C2" s="93" t="s">
        <v>511</v>
      </c>
      <c r="D2" s="94" t="s">
        <v>1063</v>
      </c>
      <c r="E2" s="94" t="s">
        <v>1064</v>
      </c>
      <c r="F2" s="94" t="s">
        <v>1188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1189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1191</v>
      </c>
      <c r="D5" s="295"/>
      <c r="E5" s="295"/>
      <c r="F5" s="295"/>
      <c r="G5" s="295"/>
      <c r="H5" s="295"/>
      <c r="I5" s="295"/>
      <c r="J5" s="296"/>
      <c r="K5" s="297" t="s">
        <v>1192</v>
      </c>
      <c r="L5" s="298"/>
      <c r="M5" s="298"/>
      <c r="N5" s="298"/>
      <c r="O5" s="299" t="s">
        <v>1193</v>
      </c>
      <c r="P5" s="300"/>
    </row>
    <row r="6" spans="1:16" s="80" customFormat="1" ht="15" customHeight="1">
      <c r="A6" s="72" t="s">
        <v>1188</v>
      </c>
      <c r="B6" s="81" t="s">
        <v>1187</v>
      </c>
      <c r="C6" s="82" t="s">
        <v>1063</v>
      </c>
      <c r="D6" s="83" t="s">
        <v>1064</v>
      </c>
      <c r="E6" s="82" t="s">
        <v>1194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1195</v>
      </c>
      <c r="M6" s="86" t="s">
        <v>710</v>
      </c>
      <c r="N6" s="87" t="s">
        <v>1058</v>
      </c>
      <c r="O6" s="203" t="s">
        <v>1101</v>
      </c>
      <c r="P6" s="147" t="s">
        <v>1196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*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1</v>
      </c>
      <c r="P29" s="180" t="str">
        <f>IF($A$2=1,IF(SP_NORTE!BJ32="","*",SP_NORTE!BJ32),IF(SP_NORTE!BK32="","*",SP_NORTE!BK32))</f>
        <v>*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1197</v>
      </c>
      <c r="C2" s="132" t="s">
        <v>1048</v>
      </c>
      <c r="D2" s="82" t="s">
        <v>1050</v>
      </c>
      <c r="E2" s="82" t="s">
        <v>1198</v>
      </c>
      <c r="F2" s="110" t="s">
        <v>1199</v>
      </c>
      <c r="G2" s="82" t="s">
        <v>1200</v>
      </c>
      <c r="H2" s="82" t="s">
        <v>1201</v>
      </c>
      <c r="I2" s="82" t="s">
        <v>1202</v>
      </c>
      <c r="J2" s="82" t="s">
        <v>1203</v>
      </c>
      <c r="K2" s="84" t="s">
        <v>1204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2025-12-01T14:31:49Z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