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35" documentId="8_{B6337239-1A00-434D-AAD0-422EA1FEB5AE}" xr6:coauthVersionLast="47" xr6:coauthVersionMax="47" xr10:uidLastSave="{8F8664E4-AFC2-409A-A982-7D4395349230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<sst xmlns="http://schemas.openxmlformats.org/spreadsheetml/2006/main" count="7486" uniqueCount="1879">
  <si>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</si>
  <si>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</si>
  <si>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</si>
  <si>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</si>
  <si>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</si>
  <si>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</si>
  <si>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</si>
  <si>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</si>
  <si>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</si>
  <si>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</si>
  <si>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</si>
  <si>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</si>
  <si>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</si>
  <si>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</si>
  <si>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</si>
  <si>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</si>
  <si>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</si>
  <si>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</si>
  <si>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</si>
  <si>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</si>
  <si>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</si>
  <si>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</si>
  <si>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</si>
  <si>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</si>
  <si>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</si>
  <si>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</si>
  <si>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</si>
  <si>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</si>
  <si>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</si>
  <si>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</si>
  <si>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</si>
  <si>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</si>
  <si>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</si>
  <si>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</si>
  <si>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</si>
  <si>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</si>
  <si>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</si>
  <si>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</si>
  <si>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</si>
  <si>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</si>
  <si>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</si>
  <si>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</si>
  <si>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</si>
  <si>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</si>
  <si>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</si>
  <si>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</si>
  <si>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</si>
  <si>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</si>
  <si>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</si>
  <si>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</si>
  <si>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</si>
  <si>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</si>
  <si>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</si>
  <si>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</si>
  <si>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</si>
  <si>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</si>
  <si>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</si>
  <si>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</si>
  <si>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</si>
  <si>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</si>
  <si>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</si>
  <si>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</si>
  <si>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</si>
  <si>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</si>
  <si>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</si>
  <si>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</si>
  <si>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</si>
  <si>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</si>
  <si>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</si>
  <si>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</si>
  <si>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</si>
  <si>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</si>
  <si>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</si>
  <si>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</si>
  <si>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</si>
  <si>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</si>
  <si>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</si>
  <si>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</si>
  <si>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</si>
  <si>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</si>
  <si>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</si>
  <si>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</si>
  <si>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</si>
  <si>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</si>
  <si>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</si>
  <si>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</si>
  <si>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</si>
  <si>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</si>
  <si>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</si>
  <si>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</si>
  <si>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</si>
  <si>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</si>
  <si>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</si>
  <si>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</si>
  <si>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</si>
  <si>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</si>
  <si>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</si>
  <si>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</si>
  <si>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</si>
  <si>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</si>
  <si>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</si>
  <si>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</si>
  <si>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</si>
  <si>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</si>
  <si>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</si>
  <si>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</si>
  <si>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</si>
  <si>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</si>
  <si>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</si>
  <si>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</si>
  <si>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</si>
  <si>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</si>
  <si>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</si>
  <si>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</si>
  <si>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</si>
  <si>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</si>
  <si>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</si>
  <si>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</si>
  <si>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</si>
  <si>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</si>
  <si>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</si>
  <si>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</si>
  <si>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</si>
  <si>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</si>
  <si>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</si>
  <si>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</si>
  <si>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</si>
  <si>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</si>
  <si>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</si>
  <si>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</si>
  <si>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</si>
  <si>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</si>
  <si>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</si>
  <si>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</si>
  <si>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</si>
  <si>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</si>
  <si>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</si>
  <si>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</si>
  <si>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</si>
  <si>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</si>
  <si>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</si>
  <si>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</si>
  <si>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</si>
  <si>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</si>
  <si>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</si>
  <si>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</si>
  <si>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</si>
  <si>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</si>
  <si>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</si>
  <si>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</si>
  <si>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</si>
  <si>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</si>
  <si>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</si>
  <si>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</si>
  <si>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</si>
  <si>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</si>
  <si>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</si>
  <si>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</si>
  <si>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</si>
  <si>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</si>
  <si>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</si>
  <si>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</si>
  <si>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</si>
  <si>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</si>
  <si>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</si>
  <si>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</si>
  <si>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</si>
  <si>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</si>
  <si>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</si>
  <si>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</si>
  <si>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</si>
  <si>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</si>
  <si>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</si>
  <si>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</si>
  <si>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</si>
  <si>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</si>
  <si>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</si>
  <si>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</si>
  <si>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</si>
  <si>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</si>
  <si>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</si>
  <si>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</si>
  <si>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</si>
  <si>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</si>
  <si>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</si>
  <si>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</si>
  <si>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</si>
  <si>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</si>
  <si>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</si>
  <si>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</si>
  <si>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</si>
  <si>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</si>
  <si>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</si>
  <si>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</si>
  <si>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</si>
  <si>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</si>
  <si>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</si>
  <si>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</si>
  <si>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</si>
  <si>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</si>
  <si>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</si>
  <si>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</si>
  <si>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</si>
  <si>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</si>
  <si>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</si>
  <si>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</si>
  <si>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</si>
  <si>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</si>
  <si>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</si>
  <si>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</si>
  <si>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</si>
  <si>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</si>
  <si>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</si>
  <si>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</si>
  <si>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</si>
  <si>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</si>
  <si>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</si>
  <si>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</si>
  <si>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</si>
  <si>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</si>
  <si>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</si>
  <si>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</si>
  <si>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</si>
  <si>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</si>
  <si>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</si>
  <si>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</si>
  <si>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</si>
  <si>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</si>
  <si>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</si>
  <si>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</si>
  <si>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</si>
  <si>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</si>
  <si>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</si>
  <si>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</si>
  <si>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</si>
  <si>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</si>
  <si>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</si>
  <si>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</si>
  <si>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</si>
  <si>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</si>
  <si>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</si>
  <si>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</si>
  <si>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</si>
  <si>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</si>
  <si>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</si>
  <si>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</si>
  <si>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</si>
  <si>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</si>
  <si>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</si>
  <si>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</si>
  <si>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</si>
  <si>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</si>
  <si>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</si>
  <si>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</si>
  <si>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</si>
  <si>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</si>
  <si>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</si>
  <si>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</si>
  <si>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</si>
  <si>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</si>
  <si>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</si>
  <si>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</si>
  <si>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</si>
  <si>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</si>
  <si>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</si>
  <si>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</si>
  <si>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</si>
  <si>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</si>
  <si>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</si>
  <si>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</si>
  <si>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</si>
  <si>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</si>
  <si>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</si>
  <si>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</si>
  <si>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</si>
  <si>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</si>
  <si>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</si>
  <si>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</si>
  <si>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</si>
  <si>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</si>
  <si>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</si>
  <si>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</si>
  <si>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</si>
  <si>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</si>
  <si>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</si>
  <si>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</si>
  <si>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</si>
  <si>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</si>
  <si>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</si>
  <si>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</si>
  <si>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</si>
  <si>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</si>
  <si>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</si>
  <si>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</si>
  <si>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</si>
  <si>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</si>
  <si>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</si>
  <si>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</si>
  <si>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</si>
  <si>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</si>
  <si>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</si>
  <si>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</si>
  <si>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</si>
  <si>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</si>
  <si>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</si>
  <si>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</si>
  <si>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</si>
  <si>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</si>
  <si>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</si>
  <si>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</si>
  <si>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</si>
  <si>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</si>
  <si>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</si>
  <si>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</si>
  <si>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</si>
  <si>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</si>
  <si>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</si>
  <si>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</si>
  <si>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</si>
  <si>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</si>
  <si>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</si>
  <si>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</si>
  <si>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</si>
  <si>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</si>
  <si>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</si>
  <si>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</si>
  <si>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</si>
  <si>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</si>
  <si>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</si>
  <si>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</si>
  <si>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</si>
  <si>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</si>
  <si>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</si>
  <si>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</si>
  <si>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</si>
  <si>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</si>
  <si>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</si>
  <si>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</si>
  <si>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</si>
  <si>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</si>
  <si>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</si>
  <si>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</si>
  <si>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</si>
  <si>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</si>
  <si>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</si>
  <si>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</si>
  <si>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</si>
  <si>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</si>
  <si>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</si>
  <si>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</si>
  <si>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</si>
  <si>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</si>
  <si>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</si>
  <si>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</si>
  <si>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</si>
  <si>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</si>
  <si>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</si>
  <si>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</si>
  <si>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</si>
  <si>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</si>
  <si>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</si>
  <si>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</si>
  <si>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</si>
  <si>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</si>
  <si>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</si>
  <si>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</si>
  <si>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</si>
  <si>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</si>
  <si>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</si>
  <si>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</si>
  <si>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</si>
  <si>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</si>
  <si>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</si>
  <si>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</si>
  <si>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</si>
  <si>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</si>
  <si>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</si>
  <si>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</si>
  <si>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</si>
  <si>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</si>
  <si>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</si>
  <si>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</si>
  <si>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</si>
  <si>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</si>
  <si>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</si>
  <si>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</si>
  <si>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</si>
  <si>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</si>
  <si>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</si>
  <si>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</si>
  <si>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</si>
  <si>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</si>
  <si>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</si>
  <si>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</si>
  <si>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</si>
  <si>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</si>
  <si>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</si>
  <si>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</si>
  <si>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</si>
  <si>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</si>
  <si>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</si>
  <si>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</si>
  <si>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</si>
  <si>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</si>
  <si>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</si>
  <si>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</si>
  <si>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</si>
  <si>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</si>
  <si>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</si>
  <si>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</si>
  <si>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</si>
  <si>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</si>
  <si>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</si>
  <si>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</si>
  <si>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</si>
  <si>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</si>
  <si>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</si>
  <si>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</si>
  <si>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</si>
  <si>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</si>
  <si>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</si>
  <si>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</si>
  <si>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</si>
  <si>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</si>
  <si>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</si>
  <si>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</si>
  <si>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</si>
  <si>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</si>
  <si>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</si>
  <si>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</si>
  <si>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</si>
  <si>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</si>
  <si>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</si>
  <si>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</si>
  <si>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</si>
  <si>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</si>
  <si>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</si>
  <si>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</si>
  <si>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</si>
  <si>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</si>
  <si>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</si>
  <si>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</si>
  <si>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</si>
  <si>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</si>
  <si>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</si>
  <si>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</si>
  <si>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</si>
  <si>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</si>
  <si>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</si>
  <si>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</si>
  <si>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</si>
  <si>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</si>
  <si>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</si>
  <si>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</si>
  <si>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</si>
  <si>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</si>
  <si>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</si>
  <si>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</si>
  <si>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</si>
  <si>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</si>
  <si>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</si>
  <si>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</si>
  <si>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</si>
  <si>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</si>
  <si>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</si>
  <si>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</si>
  <si>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</si>
  <si>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</si>
  <si>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</si>
  <si>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</si>
  <si>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</si>
  <si>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</si>
  <si>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</si>
  <si>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</si>
  <si>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</si>
  <si>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</si>
  <si>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</si>
  <si>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</si>
  <si>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</si>
  <si>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</si>
  <si>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</si>
  <si>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</si>
  <si>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</si>
  <si>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</si>
  <si>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</si>
  <si>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</si>
  <si>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</si>
  <si>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</si>
  <si>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</si>
  <si>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</si>
  <si>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</si>
  <si>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</si>
  <si>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</si>
  <si>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</si>
  <si>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</si>
  <si>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</si>
  <si>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</si>
  <si>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</si>
  <si>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</si>
  <si>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</si>
  <si>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</si>
  <si>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</si>
  <si>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</si>
  <si>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</si>
  <si>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</si>
  <si>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</si>
  <si>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</si>
  <si>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</si>
  <si>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</si>
  <si>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</si>
  <si>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</si>
  <si>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</si>
  <si>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</si>
  <si>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</si>
  <si>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</si>
  <si>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</si>
  <si>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</si>
  <si>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</si>
  <si>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</si>
  <si>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</si>
  <si>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</si>
  <si>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</si>
  <si>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</si>
  <si>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</si>
  <si>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</si>
  <si>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</si>
  <si>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</si>
  <si>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</si>
  <si>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</si>
  <si>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</si>
  <si>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</si>
  <si>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</si>
  <si>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</si>
  <si>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</si>
  <si>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</si>
  <si>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</si>
  <si>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</si>
  <si>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</si>
  <si>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</si>
  <si>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</si>
  <si>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</si>
  <si>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</si>
  <si>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</si>
  <si>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</si>
  <si>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</si>
  <si>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</si>
  <si>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</si>
  <si>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</si>
  <si>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</si>
  <si>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</si>
  <si>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</si>
  <si>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</si>
  <si>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</si>
  <si>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</si>
  <si>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</si>
  <si>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</si>
  <si>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</si>
  <si>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</si>
  <si>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</si>
  <si>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</si>
  <si>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</si>
  <si>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</si>
  <si>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</si>
  <si>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</si>
  <si>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</si>
  <si>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</si>
  <si>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</si>
  <si>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</si>
  <si>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</si>
  <si>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</si>
  <si>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</si>
  <si>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</si>
  <si>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</si>
  <si>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</si>
  <si>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</si>
  <si>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</si>
  <si>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</si>
  <si>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</si>
  <si>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</si>
  <si>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</si>
  <si>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</si>
  <si>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</si>
  <si>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</si>
  <si>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</si>
  <si>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</si>
  <si>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</si>
  <si>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</si>
  <si>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</si>
  <si>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</si>
  <si>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</si>
  <si>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</si>
  <si>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</si>
  <si>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</si>
  <si>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</si>
  <si>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</si>
  <si>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</si>
  <si>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</si>
  <si>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</si>
  <si>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</si>
  <si>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</si>
  <si>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</si>
  <si>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</si>
  <si>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</si>
  <si>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</si>
  <si>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</si>
  <si>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</si>
  <si>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</si>
  <si>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</si>
  <si>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</si>
  <si>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</si>
  <si>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</si>
  <si>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</si>
  <si>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</si>
  <si>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</si>
  <si>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</si>
  <si>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</si>
  <si>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</si>
  <si>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</si>
  <si>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</si>
  <si>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</si>
  <si>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</si>
  <si>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</si>
  <si>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</si>
  <si>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</si>
  <si>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</si>
  <si>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</si>
  <si>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</si>
  <si>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</si>
  <si>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</si>
  <si>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</si>
  <si>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</si>
  <si>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</si>
  <si>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</si>
  <si>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</si>
  <si>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</si>
  <si>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</si>
  <si>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</si>
  <si>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</si>
  <si>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</si>
  <si>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</si>
  <si>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</si>
  <si>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</si>
  <si>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</si>
  <si>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</si>
  <si>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</si>
  <si>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</si>
  <si>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</si>
  <si>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</si>
  <si>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</si>
  <si>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</si>
  <si>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</si>
  <si>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</si>
  <si>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</si>
  <si>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</si>
  <si>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</si>
  <si>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</si>
  <si>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</si>
  <si>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</si>
  <si>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</si>
  <si>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</si>
  <si>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</si>
  <si>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</si>
  <si>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</si>
  <si>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</si>
  <si>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</si>
  <si>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</si>
  <si>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</si>
  <si>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</si>
  <si>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</si>
  <si>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</si>
  <si>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</si>
  <si>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</si>
  <si>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</si>
  <si>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</si>
  <si>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</si>
  <si>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</si>
  <si>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</si>
  <si>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</si>
  <si>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</si>
  <si>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</si>
  <si>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</si>
  <si>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</si>
  <si>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</si>
  <si>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</si>
  <si>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</si>
  <si>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</si>
  <si>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</si>
  <si>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</si>
  <si>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</si>
  <si>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</si>
  <si>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</si>
  <si>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</si>
  <si>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</si>
  <si>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</si>
  <si>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</si>
  <si>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</si>
  <si>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</si>
  <si>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</si>
  <si>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</si>
  <si>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</si>
  <si>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</si>
  <si>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</si>
  <si>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</si>
  <si>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</si>
  <si>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</si>
  <si>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</si>
  <si>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</si>
  <si>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</si>
  <si>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</si>
  <si>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</si>
  <si>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</si>
  <si>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</si>
  <si>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</si>
  <si>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</si>
  <si>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</si>
  <si>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</si>
  <si>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</si>
  <si>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</si>
  <si>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</si>
  <si>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</si>
  <si>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</si>
  <si>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</si>
  <si>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</si>
  <si>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</si>
  <si>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</si>
  <si>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</si>
  <si>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</si>
  <si>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</si>
  <si>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</si>
  <si>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</si>
  <si>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</si>
  <si>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</si>
  <si>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</si>
  <si>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</si>
  <si>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</si>
  <si>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</si>
  <si>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</si>
  <si>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</si>
  <si>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</si>
  <si>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</si>
  <si>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</si>
  <si>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</si>
  <si>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</si>
  <si>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</si>
  <si>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</si>
  <si>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</si>
  <si>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</si>
  <si>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</si>
  <si>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</si>
  <si>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</si>
  <si>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</si>
  <si>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</si>
  <si>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</si>
  <si>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</si>
  <si>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</si>
  <si>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</si>
  <si>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</si>
  <si>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</si>
  <si>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</si>
  <si>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</si>
  <si>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</si>
  <si>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</si>
  <si>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</si>
  <si>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</si>
  <si>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</si>
  <si>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</si>
  <si>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</si>
  <si>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</si>
  <si>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</si>
  <si>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</si>
  <si>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</si>
  <si>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</si>
  <si>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</si>
  <si>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</si>
  <si>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</si>
  <si>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</si>
  <si>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</si>
  <si>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</si>
  <si>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</si>
  <si>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</si>
  <si>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</si>
  <si>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</si>
  <si>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</si>
  <si>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</si>
  <si>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</si>
  <si>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</si>
  <si>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</si>
  <si>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</si>
  <si>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</si>
  <si>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</si>
  <si>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</si>
  <si>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</si>
  <si>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</si>
  <si>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</si>
  <si>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</si>
  <si>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</si>
  <si>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</si>
  <si>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</si>
  <si>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</si>
  <si>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</si>
  <si>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</si>
  <si>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</si>
  <si>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</si>
  <si>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</si>
  <si>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</si>
  <si>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</si>
  <si>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</si>
  <si>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</si>
  <si>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</si>
  <si>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</si>
  <si>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</si>
  <si>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</si>
  <si>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</si>
  <si>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</si>
  <si>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</si>
  <si>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</si>
  <si>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</si>
  <si>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</si>
  <si>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</si>
  <si>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</si>
  <si>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</si>
  <si>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</si>
  <si>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</si>
  <si>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</si>
  <si>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</si>
  <si>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</si>
  <si>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</si>
  <si>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</si>
  <si>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</si>
  <si>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</si>
  <si>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</si>
  <si>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</si>
  <si>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</si>
  <si>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</si>
  <si>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</si>
  <si>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</si>
  <si>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</si>
  <si>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</si>
  <si>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</si>
  <si>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</si>
  <si>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</si>
  <si>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</si>
  <si>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</si>
  <si>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</si>
  <si>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</si>
  <si>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</si>
  <si>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</si>
  <si>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</si>
  <si>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</si>
  <si>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</si>
  <si>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</si>
  <si>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</si>
  <si>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</si>
  <si>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</si>
  <si>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</si>
  <si>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</si>
  <si>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</si>
  <si>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</si>
  <si>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</si>
  <si>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</si>
  <si>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</si>
  <si>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</si>
  <si>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</si>
  <si>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</si>
  <si>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</si>
  <si>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</si>
  <si>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</si>
  <si>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</si>
  <si>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</si>
  <si>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</si>
  <si>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</si>
  <si>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</si>
  <si>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</si>
  <si>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</si>
  <si>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</si>
  <si>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</si>
  <si>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</si>
  <si>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</si>
  <si>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</si>
  <si>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</si>
  <si>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</si>
  <si>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</si>
  <si>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</si>
  <si>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</si>
  <si>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</si>
  <si>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</si>
  <si>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</si>
  <si>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</si>
  <si>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</si>
  <si>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</si>
  <si>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</si>
  <si>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</si>
  <si>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</si>
  <si>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</si>
  <si>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</si>
  <si>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</si>
  <si>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</si>
  <si>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</si>
  <si>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</si>
  <si>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</si>
  <si>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</si>
  <si>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</si>
  <si>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</si>
  <si>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</si>
  <si>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</si>
  <si>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</si>
  <si>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</si>
  <si>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</si>
  <si>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</si>
  <si>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</si>
  <si>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</si>
  <si>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</si>
  <si>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</si>
  <si>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</si>
  <si>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</si>
  <si>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</si>
  <si>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</si>
  <si>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</si>
  <si>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</si>
  <si>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</si>
  <si>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</si>
  <si>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</si>
  <si>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</si>
  <si>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</si>
  <si>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</si>
  <si>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</si>
  <si>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</si>
  <si>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</si>
  <si>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</si>
  <si>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</si>
  <si>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</si>
  <si>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</si>
  <si>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</si>
  <si>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</si>
  <si>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</si>
  <si>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</si>
  <si>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</si>
  <si>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</si>
  <si>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</si>
  <si>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</si>
  <si>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</si>
  <si>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</si>
  <si>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</si>
  <si>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</si>
  <si>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</si>
  <si>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</si>
  <si>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</si>
  <si>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</si>
  <si>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</si>
  <si>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</si>
  <si>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</si>
  <si>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</si>
  <si>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</si>
  <si>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</si>
  <si>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</si>
  <si>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</si>
  <si>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</si>
  <si>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</si>
  <si>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</si>
  <si>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</si>
  <si>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</si>
  <si>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</si>
  <si>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</si>
  <si>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</si>
  <si>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</si>
  <si>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</si>
  <si>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</si>
  <si>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</si>
  <si>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</si>
  <si>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</si>
  <si>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</si>
  <si>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</si>
  <si>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</si>
  <si>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</si>
  <si>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</si>
  <si>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</si>
  <si>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</si>
  <si>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</si>
  <si>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</si>
  <si>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</si>
  <si>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</si>
  <si>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</si>
  <si>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</si>
  <si>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</si>
  <si>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</si>
  <si>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</si>
  <si>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</si>
  <si>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</si>
  <si>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</si>
  <si>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</si>
  <si>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</si>
  <si>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</si>
  <si>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</si>
  <si>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</si>
  <si>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</si>
  <si>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</si>
  <si>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</si>
  <si>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</si>
  <si>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</si>
  <si>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</si>
  <si>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</si>
  <si>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</si>
  <si>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</si>
  <si>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</si>
  <si>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</si>
  <si>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</si>
  <si>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</si>
  <si>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</si>
  <si>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</si>
  <si>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</si>
  <si>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</si>
  <si>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</si>
  <si>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</si>
  <si>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</si>
  <si>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</si>
  <si>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</si>
  <si>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</si>
  <si>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</si>
  <si>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</si>
  <si>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</si>
  <si>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</si>
  <si>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</si>
  <si>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</si>
  <si>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</si>
  <si>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</si>
  <si>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</si>
  <si>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</si>
  <si>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</si>
  <si>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</si>
  <si>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</si>
  <si>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</si>
  <si>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</si>
  <si>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</si>
  <si>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</si>
  <si>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</si>
  <si>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</si>
  <si>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</si>
  <si>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</si>
  <si>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</si>
  <si>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</si>
  <si>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</si>
  <si>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</si>
  <si>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</si>
  <si>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</si>
  <si>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</si>
  <si>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</si>
  <si>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</si>
  <si>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</si>
  <si>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</si>
  <si>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</si>
  <si>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</si>
  <si>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</si>
  <si>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</si>
  <si>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</si>
  <si>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</si>
  <si>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</si>
  <si>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</si>
  <si>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</si>
  <si>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</si>
  <si>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</si>
  <si>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</si>
  <si>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</si>
  <si>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</si>
  <si>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</si>
  <si>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</si>
  <si>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</si>
  <si>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</si>
  <si>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</si>
  <si>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</si>
  <si>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</si>
  <si>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</si>
  <si>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</si>
  <si>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</si>
  <si>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</si>
  <si>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</si>
  <si>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</si>
  <si>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</si>
  <si>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</si>
  <si>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</si>
  <si>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</si>
  <si>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</si>
  <si>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</si>
  <si>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</si>
  <si>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</si>
  <si>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</si>
  <si>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</si>
  <si>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</si>
  <si>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</si>
  <si>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</si>
  <si>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</si>
  <si>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</si>
  <si>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</si>
  <si>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</si>
  <si>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</si>
  <si>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</si>
  <si>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</si>
  <si>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</si>
  <si>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</si>
  <si>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</si>
  <si>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</si>
  <si>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</si>
  <si>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</si>
  <si>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</si>
  <si>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</si>
  <si>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</si>
  <si>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</si>
  <si>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</si>
  <si>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</si>
  <si>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</si>
  <si>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</si>
  <si>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</si>
  <si>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</si>
  <si>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</si>
  <si>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</si>
  <si>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</si>
  <si>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</si>
  <si>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</si>
  <si>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</si>
  <si>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</si>
  <si>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</si>
  <si>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</si>
  <si>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</si>
  <si>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</si>
  <si>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</si>
  <si>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</si>
  <si>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</si>
  <si>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</si>
  <si>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</si>
  <si>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</si>
  <si>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</si>
  <si>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</si>
  <si>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</si>
  <si>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</si>
  <si>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</si>
  <si>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</si>
  <si>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</si>
  <si>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</si>
  <si>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</si>
  <si>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</si>
  <si>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</si>
  <si>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</si>
  <si>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</si>
  <si>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</si>
  <si>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</si>
  <si>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</si>
  <si>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</si>
  <si>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</si>
  <si>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</si>
  <si>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</si>
  <si>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</si>
  <si>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</si>
  <si>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</si>
  <si>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</si>
  <si>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</si>
  <si>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</si>
  <si>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</si>
  <si>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</si>
  <si>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</si>
  <si>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</si>
  <si>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</si>
  <si>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</si>
  <si>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</si>
  <si>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</si>
  <si>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</si>
  <si>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</si>
  <si>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</si>
  <si>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</si>
  <si>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</si>
  <si>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</si>
  <si>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</si>
  <si>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</si>
  <si>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</si>
  <si>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</si>
  <si>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</si>
  <si>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</si>
  <si>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</si>
  <si>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</si>
  <si>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</si>
  <si>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</si>
  <si>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</si>
  <si>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</si>
  <si>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</si>
  <si>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</si>
  <si>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</si>
  <si>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</si>
  <si>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</si>
  <si>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</si>
  <si>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</si>
  <si>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</si>
  <si>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</si>
  <si>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</si>
  <si>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</si>
  <si>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</si>
  <si>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</si>
  <si>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</si>
  <si>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</si>
  <si>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</si>
  <si>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</si>
  <si>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</si>
  <si>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</si>
  <si>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</si>
  <si>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</si>
  <si>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</si>
  <si>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</si>
  <si>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</si>
  <si>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</si>
  <si>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</si>
  <si>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</si>
  <si>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</si>
  <si>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</si>
  <si>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</si>
  <si>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</si>
  <si>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</si>
  <si>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</si>
  <si>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</si>
  <si>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</si>
  <si>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</si>
  <si>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</si>
  <si>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</si>
  <si>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</si>
  <si>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</si>
  <si>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</si>
  <si>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</si>
  <si>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</si>
  <si>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</si>
  <si>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</si>
  <si>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</si>
  <si>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</si>
  <si>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</si>
  <si>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</si>
  <si>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</si>
  <si>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</si>
  <si>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</si>
  <si>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</si>
  <si>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</si>
  <si>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</si>
  <si>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</si>
  <si>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</si>
  <si>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</si>
  <si>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</si>
  <si>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</si>
  <si>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</si>
  <si>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</si>
  <si>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</si>
  <si>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</si>
  <si>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</si>
  <si>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</si>
  <si>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</si>
  <si>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</si>
  <si>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</si>
  <si>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</si>
  <si>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</si>
  <si>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</si>
  <si>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</si>
  <si>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</si>
  <si>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</si>
  <si>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</si>
  <si>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</si>
  <si>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</si>
  <si>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</si>
  <si>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</si>
  <si>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</si>
  <si>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</si>
  <si>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</si>
  <si>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</si>
  <si>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</si>
  <si>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</si>
  <si>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</si>
  <si>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</si>
  <si>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</si>
  <si>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</si>
  <si>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</si>
  <si>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</si>
  <si>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</si>
  <si>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</si>
  <si>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</si>
  <si>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</si>
  <si>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</si>
  <si>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</si>
  <si>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</si>
  <si>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</si>
  <si>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</si>
  <si>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</si>
  <si>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</si>
  <si>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</si>
  <si>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</si>
  <si>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</si>
  <si>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</si>
  <si>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</si>
  <si>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</si>
  <si>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</si>
  <si>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</si>
  <si>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</si>
  <si>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</si>
  <si>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</si>
  <si>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</si>
  <si>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</si>
  <si>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</si>
  <si>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</si>
  <si>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</si>
  <si>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</si>
  <si>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</si>
  <si>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</si>
  <si>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</si>
  <si>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</si>
  <si>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</si>
  <si>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</si>
  <si>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</si>
  <si>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</si>
  <si>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</si>
  <si>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</si>
  <si>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</si>
  <si>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</si>
  <si>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</si>
  <si>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</si>
  <si>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</si>
  <si>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</si>
  <si>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</si>
  <si>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</si>
  <si>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</si>
  <si>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</si>
  <si>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</si>
  <si>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</si>
  <si>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</si>
  <si>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</si>
  <si>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</si>
  <si>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</si>
  <si>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</si>
  <si>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</si>
  <si>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</si>
  <si>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</si>
  <si>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</si>
  <si>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</si>
  <si>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</si>
  <si>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</si>
  <si>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</si>
  <si>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</si>
  <si>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</si>
  <si>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</si>
  <si>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</si>
  <si>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</si>
  <si>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</si>
  <si>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</si>
  <si>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</si>
  <si>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</si>
  <si>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</si>
  <si>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</si>
  <si>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</si>
  <si>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</si>
  <si>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</si>
  <si>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</si>
  <si>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</si>
  <si>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</si>
  <si>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</si>
  <si>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</si>
  <si>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</si>
  <si>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</si>
  <si>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</si>
  <si>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</si>
  <si>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</si>
  <si>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</si>
  <si>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</si>
  <si>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</si>
  <si>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</si>
  <si>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</si>
  <si>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</si>
  <si>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</si>
  <si>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</si>
  <si>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</si>
  <si>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</si>
  <si>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</si>
  <si>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</si>
  <si>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</si>
  <si>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</si>
  <si>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</si>
  <si>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</si>
  <si>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</si>
  <si>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</si>
  <si>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</si>
  <si>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</si>
  <si>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</si>
  <si>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</si>
  <si>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</si>
  <si>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</si>
  <si>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</si>
  <si>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</si>
  <si>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</si>
  <si>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</si>
  <si>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</si>
  <si>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</si>
  <si>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</si>
  <si>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</si>
  <si>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</si>
  <si>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</si>
  <si>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</si>
  <si>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</si>
  <si>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</si>
  <si>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</si>
  <si>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</si>
  <si>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</si>
  <si>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</si>
  <si>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</si>
  <si>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</si>
  <si>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</si>
  <si>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</si>
  <si>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</si>
  <si>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</si>
  <si>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</si>
  <si>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</si>
  <si>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</si>
  <si>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</si>
  <si>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</si>
  <si>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</si>
  <si>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</si>
  <si>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</si>
  <si>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</si>
  <si>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</si>
  <si>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</si>
  <si>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</si>
  <si>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</si>
  <si>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</si>
  <si>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</si>
  <si>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</si>
  <si>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</si>
  <si>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</si>
  <si>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</si>
  <si>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</si>
  <si>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</si>
  <si>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</si>
  <si>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</si>
  <si>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</si>
  <si>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</si>
  <si>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</si>
  <si>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</si>
  <si>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</si>
  <si>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</si>
  <si>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</si>
  <si>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</si>
  <si>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</si>
  <si>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</si>
  <si>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</si>
  <si>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</si>
  <si>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</si>
  <si>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</si>
  <si>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</si>
  <si>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</si>
  <si>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</si>
  <si>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</si>
  <si>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</si>
  <si>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</si>
  <si>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</si>
  <si>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</si>
  <si>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</si>
  <si>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</si>
  <si>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</si>
  <si>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</si>
  <si>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</si>
  <si>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</si>
  <si>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</si>
  <si>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</si>
  <si>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</si>
  <si>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</si>
  <si>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</si>
  <si>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</si>
  <si>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</si>
  <si>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</si>
  <si>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</si>
  <si>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</si>
  <si>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</si>
  <si>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</si>
  <si>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</si>
  <si>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</si>
  <si>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</si>
  <si>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</si>
  <si>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</si>
  <si>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</si>
  <si>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</si>
  <si>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</si>
  <si>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</si>
  <si>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</si>
  <si>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</si>
  <si>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</si>
  <si>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</si>
  <si>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</si>
  <si>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</si>
  <si>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</si>
  <si>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</si>
  <si>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</si>
  <si>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</si>
  <si>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</si>
  <si>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</si>
  <si>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</si>
  <si>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</si>
  <si>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</si>
  <si>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</si>
  <si>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</si>
  <si>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</si>
  <si>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</si>
  <si>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</si>
  <si>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</si>
  <si>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</si>
  <si>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</si>
  <si>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</si>
  <si>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</si>
  <si>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</si>
  <si>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</si>
  <si>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</si>
  <si>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</si>
  <si>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</si>
  <si>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</si>
  <si>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</si>
  <si>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</si>
  <si>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</si>
  <si>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</si>
  <si>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</si>
  <si>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</si>
  <si>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</si>
  <si>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</si>
  <si>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</si>
  <si>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</si>
  <si>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</si>
  <si>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</si>
  <si>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</si>
  <si>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</si>
  <si>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</si>
  <si>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</si>
  <si>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</si>
  <si>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</si>
  <si>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</si>
  <si>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</si>
  <si>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</si>
  <si>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</si>
  <si>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</si>
  <si>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</si>
  <si>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</si>
  <si>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</si>
  <si>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</si>
  <si>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</si>
  <si>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</si>
  <si>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</si>
  <si>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</si>
  <si>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</si>
  <si>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</si>
  <si>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</si>
  <si>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</si>
  <si>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</si>
  <si>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</si>
  <si>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</si>
  <si>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</si>
  <si>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</si>
  <si>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</si>
  <si>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</si>
  <si>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</si>
  <si>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</si>
  <si>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</si>
  <si>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</si>
  <si>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</si>
  <si>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</si>
  <si>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</si>
  <si>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</si>
  <si>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</si>
  <si>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</si>
  <si>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</si>
  <si>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</si>
  <si>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</si>
  <si>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</si>
  <si>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</si>
  <si>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</si>
  <si>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</si>
  <si>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</si>
  <si>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</si>
  <si>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</si>
  <si>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</si>
  <si>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</si>
  <si>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</si>
  <si>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</si>
  <si>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</si>
  <si>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</si>
  <si>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</si>
  <si>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</si>
  <si>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</si>
  <si>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</si>
  <si>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</si>
  <si>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</si>
  <si>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</si>
  <si>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</si>
  <si>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</si>
  <si>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</si>
  <si>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</si>
  <si>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</si>
  <si>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</si>
  <si>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</si>
  <si>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</si>
  <si>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</si>
  <si>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</si>
  <si>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</si>
  <si>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</si>
  <si>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</si>
  <si>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</si>
  <si>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</si>
  <si>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</si>
  <si>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</si>
  <si>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</si>
  <si>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</si>
  <si>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</si>
  <si>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</si>
  <si>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</si>
  <si>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</si>
  <si>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</si>
  <si>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</si>
  <si>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</si>
  <si>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</si>
  <si>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</si>
  <si>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</si>
  <si>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</si>
  <si>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</si>
  <si>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</si>
  <si>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</si>
  <si>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</si>
  <si>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</si>
  <si>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</si>
  <si>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</si>
  <si>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</si>
  <si>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</si>
  <si>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</si>
  <si>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</si>
  <si>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</si>
  <si>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</si>
  <si>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</si>
  <si>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</si>
  <si>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</si>
  <si>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</si>
  <si>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</si>
  <si>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</si>
  <si>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</si>
  <si>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</si>
  <si>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</si>
  <si>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</si>
  <si>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</si>
  <si>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</si>
  <si>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</si>
  <si>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</si>
  <si>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</si>
  <si>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</si>
  <si>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</si>
  <si>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</si>
  <si>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</si>
  <si>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</si>
  <si>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</si>
  <si>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</si>
  <si>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</si>
  <si>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</si>
  <si>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</si>
  <si>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</si>
  <si>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</si>
  <si>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</si>
  <si>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</si>
  <si>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</si>
  <si>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</si>
  <si>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</si>
  <si>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</si>
  <si>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</si>
  <si>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</si>
  <si>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</si>
  <si>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</si>
  <si>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</si>
  <si>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</si>
  <si>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</si>
  <si>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</si>
  <si>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</si>
  <si>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</si>
  <si>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</si>
  <si>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</si>
  <si>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</si>
  <si>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</si>
  <si>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</si>
  <si>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</si>
  <si>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</si>
  <si>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</si>
  <si>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</si>
  <si>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</si>
  <si>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</si>
  <si>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</si>
  <si>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</si>
  <si>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</si>
  <si>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</si>
  <si>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</si>
  <si>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</si>
  <si>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</si>
  <si>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</si>
  <si>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</si>
  <si>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</si>
  <si>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</si>
  <si>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</si>
  <si>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</si>
  <si>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</si>
  <si>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</si>
  <si>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</si>
  <si>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</si>
  <si>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</si>
  <si>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</si>
  <si>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</si>
  <si>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</si>
  <si>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</si>
  <si>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</si>
  <si>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</si>
  <si>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</si>
  <si>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</si>
  <si>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</si>
  <si>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</si>
  <si>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</si>
  <si>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</si>
  <si>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</si>
  <si>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</si>
  <si>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</si>
  <si>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</si>
  <si>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</si>
  <si>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</si>
  <si>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</si>
  <si>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</si>
  <si>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</si>
  <si>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</si>
  <si>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</si>
  <si>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</si>
  <si>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</si>
  <si>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</si>
  <si>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</si>
  <si>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</si>
  <si>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</si>
  <si>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</si>
  <si>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</si>
  <si>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</si>
  <si>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</si>
  <si>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</si>
  <si>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</si>
  <si>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</si>
  <si>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</si>
  <si>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</si>
  <si>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</si>
  <si>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</si>
  <si>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</si>
  <si>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</si>
  <si>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</si>
  <si>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</si>
  <si>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</si>
  <si>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</si>
  <si>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</si>
  <si>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</si>
  <si>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</si>
  <si>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</si>
  <si>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</si>
  <si>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</si>
  <si>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</si>
  <si>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</si>
  <si>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</si>
  <si>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</si>
  <si>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</si>
  <si>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</si>
  <si>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</si>
  <si>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</si>
  <si>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</si>
  <si>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</si>
  <si>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</si>
  <si>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</si>
  <si>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</si>
  <si>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</si>
  <si>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</si>
  <si>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</si>
  <si>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</si>
  <si>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</si>
  <si>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</si>
  <si>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</si>
  <si>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</si>
  <si>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</si>
  <si>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</si>
  <si>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</si>
  <si>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</si>
  <si>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</si>
  <si>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</si>
  <si>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</si>
  <si>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</si>
  <si>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</si>
  <si>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</si>
  <si>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</si>
  <si>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</si>
  <si>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</si>
  <si>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</si>
  <si>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</si>
  <si>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</si>
  <si>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</si>
  <si>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</si>
  <si>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</si>
  <si>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</si>
  <si>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</si>
  <si>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</si>
  <si>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</si>
  <si>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</si>
  <si>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</si>
  <si>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</si>
  <si>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</si>
  <si>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</si>
  <si>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</si>
  <si>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</si>
  <si>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</si>
  <si>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</si>
  <si>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</si>
  <si>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</si>
  <si>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</si>
  <si>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</si>
  <si>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</si>
  <si>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Aguardando descanso do maquinista, Previsão de MC1 3h00</t>
  </si>
  <si>
    <t>TAL-TEX</t>
  </si>
  <si>
    <t>TALTEX</t>
  </si>
  <si>
    <t>MC1 08h33 / previsão de faixa após i11</t>
  </si>
  <si>
    <t>Aguardando solicitar MC1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</si>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</sst>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4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B399" activePane="bottomRight" state="frozen"/>
      <selection pane="bottomRight" activeCell="BJ401" sqref="BJ4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 t="s">
        <v>1810</v>
      </c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 t="s">
        <v>1813</v>
      </c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 t="s">
        <v>1814</v>
      </c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 t="s">
        <v>1821</v>
      </c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1823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1824</v>
      </c>
      <c r="N420" s="199" t="s">
        <v>1825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1826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1827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1828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1829</v>
      </c>
      <c r="E3" s="311" t="s">
        <v>1830</v>
      </c>
      <c r="F3" s="311" t="s">
        <v>1831</v>
      </c>
      <c r="G3" s="311" t="s">
        <v>1832</v>
      </c>
      <c r="H3" s="311" t="s">
        <v>1833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1834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1835</v>
      </c>
      <c r="G10" s="312" t="s">
        <v>1836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1837</v>
      </c>
      <c r="G11" s="312" t="s">
        <v>1838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1839</v>
      </c>
      <c r="G12" s="312" t="s">
        <v>1838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1841</v>
      </c>
      <c r="C4" s="316" t="s">
        <v>1842</v>
      </c>
      <c r="D4" s="316" t="s">
        <v>1843</v>
      </c>
      <c r="E4" s="316" t="s">
        <v>1844</v>
      </c>
      <c r="F4" s="316" t="s">
        <v>7</v>
      </c>
      <c r="G4" s="316" t="s">
        <v>1845</v>
      </c>
      <c r="H4" s="187"/>
    </row>
    <row r="5" spans="1:8">
      <c r="A5" s="187"/>
      <c r="B5" s="317" t="s">
        <v>1846</v>
      </c>
      <c r="C5" s="317">
        <v>309525</v>
      </c>
      <c r="D5" s="317" t="s">
        <v>1847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1848</v>
      </c>
      <c r="C6" s="317">
        <v>256875</v>
      </c>
      <c r="D6" s="317" t="s">
        <v>1849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1850</v>
      </c>
      <c r="C7" s="317">
        <v>257278</v>
      </c>
      <c r="D7" s="317" t="s">
        <v>1851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1852</v>
      </c>
      <c r="C8" s="317">
        <v>261794</v>
      </c>
      <c r="D8" s="317" t="s">
        <v>1853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1854</v>
      </c>
      <c r="C9" s="317">
        <v>257033</v>
      </c>
      <c r="D9" s="317" t="s">
        <v>1855</v>
      </c>
      <c r="E9" s="317" t="s">
        <v>838</v>
      </c>
      <c r="F9" s="317" t="s">
        <v>194</v>
      </c>
      <c r="G9" s="317" t="s">
        <v>1856</v>
      </c>
      <c r="H9" s="187"/>
    </row>
    <row r="10" spans="1:8" ht="43.5">
      <c r="A10" s="187"/>
      <c r="B10" s="317" t="s">
        <v>1857</v>
      </c>
      <c r="C10" s="317">
        <v>396578</v>
      </c>
      <c r="D10" s="317" t="s">
        <v>1858</v>
      </c>
      <c r="E10" s="317" t="s">
        <v>838</v>
      </c>
      <c r="F10" s="317" t="s">
        <v>194</v>
      </c>
      <c r="G10" s="317" t="s">
        <v>1856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/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1859</v>
      </c>
      <c r="W1" s="397"/>
      <c r="X1" s="397"/>
      <c r="Y1" s="103"/>
    </row>
    <row r="2" spans="1:25" s="100" customFormat="1" ht="11.25" customHeight="1">
      <c r="A2" s="104" t="s">
        <v>1860</v>
      </c>
      <c r="B2" s="104" t="s">
        <v>1861</v>
      </c>
      <c r="C2" s="104" t="s">
        <v>605</v>
      </c>
      <c r="D2" s="105" t="s">
        <v>1177</v>
      </c>
      <c r="E2" s="105" t="s">
        <v>1178</v>
      </c>
      <c r="F2" s="105" t="s">
        <v>1862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1863</v>
      </c>
      <c r="U2" s="107" t="s">
        <v>1180</v>
      </c>
      <c r="V2" s="102">
        <f ca="1">TODAY()-1</f>
        <v>46045</v>
      </c>
      <c r="W2" s="102">
        <f ca="1">V2-1</f>
        <v>46044</v>
      </c>
      <c r="X2" s="102">
        <f ca="1">W2-1</f>
        <v>46043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220</v>
      </c>
      <c r="W11" s="111">
        <f ca="1">_xlfn.XLOOKUP(G11&amp;$W$2,BS_CONTROLE[CHAVE],BS_CONTROLE[Quantidade_11],"-")</f>
        <v>446</v>
      </c>
      <c r="X11" s="111">
        <f ca="1">_xlfn.XLOOKUP(G11&amp;$X$2,BS_CONTROLE[CHAVE],BS_CONTROLE[Quantidade_11],"-")</f>
        <v>90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220</v>
      </c>
      <c r="W19" s="111">
        <f ca="1">_xlfn.XLOOKUP(G19&amp;$W$2,BS_CONTROLE[CHAVE],BS_CONTROLE[Quantidade_11],"-")</f>
        <v>446</v>
      </c>
      <c r="X19" s="111">
        <f ca="1">_xlfn.XLOOKUP(G19&amp;$X$2,BS_CONTROLE[CHAVE],BS_CONTROLE[Quantidade_11],"-")</f>
        <v>90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220</v>
      </c>
      <c r="W30" s="111">
        <f ca="1">_xlfn.XLOOKUP(G30&amp;$W$2,BS_CONTROLE[CHAVE],BS_CONTROLE[Quantidade_11],"-")</f>
        <v>446</v>
      </c>
      <c r="X30" s="111">
        <f ca="1">_xlfn.XLOOKUP(G30&amp;$X$2,BS_CONTROLE[CHAVE],BS_CONTROLE[Quantidade_11],"-")</f>
        <v>90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0</v>
      </c>
      <c r="W32" s="111">
        <f ca="1">_xlfn.XLOOKUP(G32&amp;$W$2,BS_CONTROLE[CHAVE],BS_CONTROLE[Quantidade_11],"-")</f>
        <v>126</v>
      </c>
      <c r="X32" s="111">
        <f ca="1">_xlfn.XLOOKUP(G32&amp;$X$2,BS_CONTROLE[CHAVE],BS_CONTROLE[Quantidade_11],"-")</f>
        <v>300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0</v>
      </c>
      <c r="W44" s="111">
        <f ca="1">_xlfn.XLOOKUP(G44&amp;$W$2,BS_CONTROLE[CHAVE],BS_CONTROLE[Quantidade_11],"-")</f>
        <v>126</v>
      </c>
      <c r="X44" s="111">
        <f ca="1">_xlfn.XLOOKUP(G44&amp;$X$2,BS_CONTROLE[CHAVE],BS_CONTROLE[Quantidade_11],"-")</f>
        <v>300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220</v>
      </c>
      <c r="W46" s="111">
        <f ca="1">_xlfn.XLOOKUP(G46&amp;$W$2,BS_CONTROLE[CHAVE],BS_CONTROLE[Quantidade_11],"-")</f>
        <v>446</v>
      </c>
      <c r="X46" s="111">
        <f ca="1">_xlfn.XLOOKUP(G46&amp;$X$2,BS_CONTROLE[CHAVE],BS_CONTROLE[Quantidade_11],"-")</f>
        <v>90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220</v>
      </c>
      <c r="W63" s="111">
        <f ca="1">_xlfn.XLOOKUP(G63&amp;$W$2,BS_CONTROLE[CHAVE],BS_CONTROLE[Quantidade_11],"-")</f>
        <v>446</v>
      </c>
      <c r="X63" s="111">
        <f ca="1">_xlfn.XLOOKUP(G63&amp;$X$2,BS_CONTROLE[CHAVE],BS_CONTROLE[Quantidade_11],"-")</f>
        <v>90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0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220</v>
      </c>
      <c r="W102" s="111">
        <f ca="1">_xlfn.XLOOKUP(G102&amp;$W$2,BS_CONTROLE[CHAVE],BS_CONTROLE[Quantidade_11],"-")</f>
        <v>446</v>
      </c>
      <c r="X102" s="111">
        <f ca="1">_xlfn.XLOOKUP(G102&amp;$X$2,BS_CONTROLE[CHAVE],BS_CONTROLE[Quantidade_11],"-")</f>
        <v>90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>
        <f ca="1">_xlfn.XLOOKUP(G109&amp;$V$2,BS_CONTROLE[CHAVE],BS_CONTROLE[Quantidade_11],"-")</f>
        <v>1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220</v>
      </c>
      <c r="W132" s="111">
        <f ca="1">_xlfn.XLOOKUP(G132&amp;$W$2,BS_CONTROLE[CHAVE],BS_CONTROLE[Quantidade_11],"-")</f>
        <v>446</v>
      </c>
      <c r="X132" s="111">
        <f ca="1">_xlfn.XLOOKUP(G132&amp;$X$2,BS_CONTROLE[CHAVE],BS_CONTROLE[Quantidade_11],"-")</f>
        <v>90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0</v>
      </c>
      <c r="W140" s="111">
        <f ca="1">_xlfn.XLOOKUP(G140&amp;$W$2,BS_CONTROLE[CHAVE],BS_CONTROLE[Quantidade_11],"-")</f>
        <v>126</v>
      </c>
      <c r="X140" s="111">
        <f ca="1">_xlfn.XLOOKUP(G140&amp;$X$2,BS_CONTROLE[CHAVE],BS_CONTROLE[Quantidade_11],"-")</f>
        <v>300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220</v>
      </c>
      <c r="W162" s="111">
        <f ca="1">_xlfn.XLOOKUP(G162&amp;$W$2,BS_CONTROLE[CHAVE],BS_CONTROLE[Quantidade_11],"-")</f>
        <v>446</v>
      </c>
      <c r="X162" s="111">
        <f ca="1">_xlfn.XLOOKUP(G162&amp;$X$2,BS_CONTROLE[CHAVE],BS_CONTROLE[Quantidade_11],"-")</f>
        <v>90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>
        <f ca="1">_xlfn.XLOOKUP(G167&amp;$X$2,BS_CONTROLE[CHAVE],BS_CONTROLE[Quantidade_11],"-")</f>
        <v>0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0</v>
      </c>
      <c r="W169" s="111">
        <f ca="1">_xlfn.XLOOKUP(G169&amp;$W$2,BS_CONTROLE[CHAVE],BS_CONTROLE[Quantidade_11],"-")</f>
        <v>126</v>
      </c>
      <c r="X169" s="111">
        <f ca="1">_xlfn.XLOOKUP(G169&amp;$X$2,BS_CONTROLE[CHAVE],BS_CONTROLE[Quantidade_11],"-")</f>
        <v>300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0</v>
      </c>
      <c r="W190" s="111">
        <f ca="1">_xlfn.XLOOKUP(G190&amp;$W$2,BS_CONTROLE[CHAVE],BS_CONTROLE[Quantidade_11],"-")</f>
        <v>126</v>
      </c>
      <c r="X190" s="111">
        <f ca="1">_xlfn.XLOOKUP(G190&amp;$X$2,BS_CONTROLE[CHAVE],BS_CONTROLE[Quantidade_11],"-")</f>
        <v>300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>
        <f ca="1">_xlfn.XLOOKUP(G192&amp;$X$2,BS_CONTROLE[CHAVE],BS_CONTROLE[Quantidade_11],"-")</f>
        <v>0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0</v>
      </c>
      <c r="W212" s="111">
        <f ca="1">_xlfn.XLOOKUP(G212&amp;$W$2,BS_CONTROLE[CHAVE],BS_CONTROLE[Quantidade_11],"-")</f>
        <v>126</v>
      </c>
      <c r="X212" s="111">
        <f ca="1">_xlfn.XLOOKUP(G212&amp;$X$2,BS_CONTROLE[CHAVE],BS_CONTROLE[Quantidade_11],"-")</f>
        <v>300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>
        <f ca="1">_xlfn.XLOOKUP(G215&amp;$X$2,BS_CONTROLE[CHAVE],BS_CONTROLE[Quantidade_11],"-")</f>
        <v>0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220</v>
      </c>
      <c r="W237" s="111">
        <f ca="1">_xlfn.XLOOKUP(G237&amp;$W$2,BS_CONTROLE[CHAVE],BS_CONTROLE[Quantidade_11],"-")</f>
        <v>446</v>
      </c>
      <c r="X237" s="111">
        <f ca="1">_xlfn.XLOOKUP(G237&amp;$X$2,BS_CONTROLE[CHAVE],BS_CONTROLE[Quantidade_11],"-")</f>
        <v>90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>
        <f ca="1">_xlfn.XLOOKUP(G239&amp;$X$2,BS_CONTROLE[CHAVE],BS_CONTROLE[Quantidade_11],"-")</f>
        <v>0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>
        <f ca="1">_xlfn.XLOOKUP(G243&amp;$V$2,BS_CONTROLE[CHAVE],BS_CONTROLE[Quantidade_11],"-")</f>
        <v>1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220</v>
      </c>
      <c r="W287" s="111">
        <f ca="1">_xlfn.XLOOKUP(G287&amp;$W$2,BS_CONTROLE[CHAVE],BS_CONTROLE[Quantidade_11],"-")</f>
        <v>446</v>
      </c>
      <c r="X287" s="111">
        <f ca="1">_xlfn.XLOOKUP(G287&amp;$X$2,BS_CONTROLE[CHAVE],BS_CONTROLE[Quantidade_11],"-")</f>
        <v>90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>
        <f ca="1">_xlfn.XLOOKUP(G291&amp;$X$2,BS_CONTROLE[CHAVE],BS_CONTROLE[Quantidade_11],"-")</f>
        <v>0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0</v>
      </c>
      <c r="W292" s="111">
        <f ca="1">_xlfn.XLOOKUP(G292&amp;$W$2,BS_CONTROLE[CHAVE],BS_CONTROLE[Quantidade_11],"-")</f>
        <v>126</v>
      </c>
      <c r="X292" s="111">
        <f ca="1">_xlfn.XLOOKUP(G292&amp;$X$2,BS_CONTROLE[CHAVE],BS_CONTROLE[Quantidade_11],"-")</f>
        <v>300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0</v>
      </c>
      <c r="W304" s="111">
        <f ca="1">_xlfn.XLOOKUP(G304&amp;$W$2,BS_CONTROLE[CHAVE],BS_CONTROLE[Quantidade_11],"-")</f>
        <v>126</v>
      </c>
      <c r="X304" s="111">
        <f ca="1">_xlfn.XLOOKUP(G304&amp;$X$2,BS_CONTROLE[CHAVE],BS_CONTROLE[Quantidade_11],"-")</f>
        <v>300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220</v>
      </c>
      <c r="W305" s="111">
        <f ca="1">_xlfn.XLOOKUP(G305&amp;$W$2,BS_CONTROLE[CHAVE],BS_CONTROLE[Quantidade_11],"-")</f>
        <v>446</v>
      </c>
      <c r="X305" s="111">
        <f ca="1">_xlfn.XLOOKUP(G305&amp;$X$2,BS_CONTROLE[CHAVE],BS_CONTROLE[Quantidade_11],"-")</f>
        <v>90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1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0</v>
      </c>
      <c r="W315" s="111">
        <f ca="1">_xlfn.XLOOKUP(G315&amp;$W$2,BS_CONTROLE[CHAVE],BS_CONTROLE[Quantidade_11],"-")</f>
        <v>126</v>
      </c>
      <c r="X315" s="111">
        <f ca="1">_xlfn.XLOOKUP(G315&amp;$X$2,BS_CONTROLE[CHAVE],BS_CONTROLE[Quantidade_11],"-")</f>
        <v>300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220</v>
      </c>
      <c r="W322" s="111">
        <f ca="1">_xlfn.XLOOKUP(G322&amp;$W$2,BS_CONTROLE[CHAVE],BS_CONTROLE[Quantidade_11],"-")</f>
        <v>446</v>
      </c>
      <c r="X322" s="111">
        <f ca="1">_xlfn.XLOOKUP(G322&amp;$X$2,BS_CONTROLE[CHAVE],BS_CONTROLE[Quantidade_11],"-")</f>
        <v>90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>
        <f ca="1">_xlfn.XLOOKUP(G325&amp;$X$2,BS_CONTROLE[CHAVE],BS_CONTROLE[Quantidade_11],"-")</f>
        <v>0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37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0</v>
      </c>
      <c r="W343" s="111">
        <f ca="1">_xlfn.XLOOKUP(G343&amp;$W$2,BS_CONTROLE[CHAVE],BS_CONTROLE[Quantidade_11],"-")</f>
        <v>126</v>
      </c>
      <c r="X343" s="111">
        <f ca="1">_xlfn.XLOOKUP(G343&amp;$X$2,BS_CONTROLE[CHAVE],BS_CONTROLE[Quantidade_11],"-")</f>
        <v>300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>
        <f ca="1">_xlfn.XLOOKUP(G344&amp;$W$2,BS_CONTROLE[CHAVE],BS_CONTROLE[Quantidade_11],"-")</f>
        <v>0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>
        <f ca="1">_xlfn.XLOOKUP(G348&amp;$W$2,BS_CONTROLE[CHAVE],BS_CONTROLE[Quantidade_11],"-")</f>
        <v>1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220</v>
      </c>
      <c r="W354" s="111">
        <f ca="1">_xlfn.XLOOKUP(G354&amp;$W$2,BS_CONTROLE[CHAVE],BS_CONTROLE[Quantidade_11],"-")</f>
        <v>446</v>
      </c>
      <c r="X354" s="111">
        <f ca="1">_xlfn.XLOOKUP(G354&amp;$X$2,BS_CONTROLE[CHAVE],BS_CONTROLE[Quantidade_11],"-")</f>
        <v>90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>
        <f ca="1">_xlfn.XLOOKUP(G358&amp;$X$2,BS_CONTROLE[CHAVE],BS_CONTROLE[Quantidade_11],"-")</f>
        <v>0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1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126</v>
      </c>
      <c r="X371" s="111">
        <f ca="1">_xlfn.XLOOKUP(G371&amp;$X$2,BS_CONTROLE[CHAVE],BS_CONTROLE[Quantidade_11],"-")</f>
        <v>300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220</v>
      </c>
      <c r="W377" s="111">
        <f ca="1">_xlfn.XLOOKUP(G377&amp;$W$2,BS_CONTROLE[CHAVE],BS_CONTROLE[Quantidade_11],"-")</f>
        <v>446</v>
      </c>
      <c r="X377" s="111">
        <f ca="1">_xlfn.XLOOKUP(G377&amp;$X$2,BS_CONTROLE[CHAVE],BS_CONTROLE[Quantidade_11],"-")</f>
        <v>90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>
        <f ca="1">_xlfn.XLOOKUP(G380&amp;$V$2,BS_CONTROLE[CHAVE],BS_CONTROLE[Quantidade_11],"-")</f>
        <v>1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37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37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37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0</v>
      </c>
      <c r="W426" s="111">
        <f ca="1">_xlfn.XLOOKUP(G426&amp;$W$2,BS_CONTROLE[CHAVE],BS_CONTROLE[Quantidade_11],"-")</f>
        <v>126</v>
      </c>
      <c r="X426" s="111">
        <f ca="1">_xlfn.XLOOKUP(G426&amp;$X$2,BS_CONTROLE[CHAVE],BS_CONTROLE[Quantidade_11],"-")</f>
        <v>300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1864</v>
      </c>
    </row>
  </sheetData>
  <autoFilter ref="A2:Y2999" xr:uid="{D1126E52-FA3F-4EAC-A720-DDE9797BEFF6}">
    <filterColumn colId="5">
      <filters>
        <dateGroupItem year="2026" month="1" day="24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1865</v>
      </c>
      <c r="C2" s="95" t="s">
        <v>1162</v>
      </c>
      <c r="D2" s="95" t="s">
        <v>1164</v>
      </c>
      <c r="E2" s="95" t="s">
        <v>1866</v>
      </c>
      <c r="F2" s="95" t="s">
        <v>1867</v>
      </c>
      <c r="G2" s="95" t="s">
        <v>1868</v>
      </c>
      <c r="H2" s="95" t="s">
        <v>1869</v>
      </c>
      <c r="I2" s="95" t="s">
        <v>1870</v>
      </c>
      <c r="J2" s="95" t="s">
        <v>1871</v>
      </c>
      <c r="K2" s="130" t="s">
        <v>1872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1873</v>
      </c>
      <c r="D5" s="399"/>
      <c r="E5" s="399"/>
      <c r="F5" s="399"/>
      <c r="G5" s="399"/>
      <c r="H5" s="399"/>
      <c r="I5" s="399"/>
      <c r="J5" s="400"/>
      <c r="K5" s="401" t="s">
        <v>1874</v>
      </c>
      <c r="L5" s="402"/>
      <c r="M5" s="402"/>
      <c r="N5" s="402"/>
      <c r="O5" s="403" t="s">
        <v>1875</v>
      </c>
      <c r="P5" s="404"/>
      <c r="Q5" s="405"/>
    </row>
    <row r="6" spans="1:17" s="93" customFormat="1" ht="15.75" customHeight="1">
      <c r="A6" s="87" t="s">
        <v>1862</v>
      </c>
      <c r="B6" s="94" t="s">
        <v>1861</v>
      </c>
      <c r="C6" s="95" t="s">
        <v>1177</v>
      </c>
      <c r="D6" s="96" t="s">
        <v>1178</v>
      </c>
      <c r="E6" s="95" t="s">
        <v>1876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1877</v>
      </c>
      <c r="M6" s="138" t="s">
        <v>628</v>
      </c>
      <c r="N6" s="139" t="s">
        <v>1172</v>
      </c>
      <c r="O6" s="241" t="s">
        <v>1215</v>
      </c>
      <c r="P6" s="152"/>
      <c r="Q6" s="188" t="s">
        <v>1878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2026-01-24T14:34:11Z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