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506" documentId="8_{B6337239-1A00-434D-AAD0-422EA1FEB5AE}" xr6:coauthVersionLast="47" xr6:coauthVersionMax="47" xr10:uidLastSave="{DB453172-9642-48A7-AD7A-F3CC9A30E428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7" i="1" l="1"/>
  <c r="C107" i="1"/>
  <c r="G107" i="1"/>
  <c r="M107" i="1" a="1"/>
  <c r="M107" i="1"/>
  <c r="N107" i="1" a="1"/>
  <c r="N107" i="1"/>
  <c r="R107" i="1"/>
  <c r="S107" i="1" a="1"/>
  <c r="S107" i="1"/>
  <c r="T107" i="1" a="1"/>
  <c r="T107" i="1"/>
  <c r="U107" i="1"/>
  <c r="AI107" i="1"/>
  <c r="AJ107" i="1"/>
  <c r="AK107" i="1"/>
  <c r="AL107" i="1"/>
  <c r="AM107" i="1"/>
  <c r="AN107" i="1"/>
  <c r="AO107" i="1"/>
  <c r="AP107" i="1"/>
  <c r="AQ107" i="1"/>
  <c r="AY107" i="1"/>
  <c r="BB107" i="1"/>
  <c r="BC107" i="1" a="1"/>
  <c r="BC107" i="1"/>
  <c r="BD107" i="1" a="1"/>
  <c r="BD107" i="1"/>
  <c r="BE107" i="1"/>
  <c r="BF107" i="1"/>
  <c r="BR107" i="1"/>
  <c r="BS107" i="1"/>
  <c r="H110" i="1" a="1"/>
  <c r="H110" i="1" s="1"/>
  <c r="H109" i="1" a="1"/>
  <c r="H109" i="1" s="1"/>
  <c r="H103" i="1" a="1"/>
  <c r="H103" i="1" s="1"/>
  <c r="H102" i="1" a="1"/>
  <c r="H102" i="1" s="1"/>
  <c r="M77" i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D78" i="16"/>
  <c r="E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8" i="16"/>
  <c r="L78" i="16"/>
  <c r="L79" i="16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0" i="16" s="1"/>
  <c r="N42" i="1" a="1"/>
  <c r="N42" i="1"/>
  <c r="L40" i="16" s="1"/>
  <c r="R42" i="1"/>
  <c r="S42" i="1" a="1"/>
  <c r="S42" i="1"/>
  <c r="D40" i="16" s="1"/>
  <c r="T42" i="1" a="1"/>
  <c r="T42" i="1"/>
  <c r="E40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1" i="16" s="1"/>
  <c r="N43" i="1" a="1"/>
  <c r="N43" i="1"/>
  <c r="L41" i="16" s="1"/>
  <c r="R43" i="1"/>
  <c r="R41" i="16" s="1"/>
  <c r="S43" i="1" a="1"/>
  <c r="S43" i="1"/>
  <c r="D41" i="16" s="1"/>
  <c r="T43" i="1" a="1"/>
  <c r="T43" i="1"/>
  <c r="E41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3" i="16" s="1"/>
  <c r="S45" i="1" a="1"/>
  <c r="S45" i="1"/>
  <c r="D43" i="16" s="1"/>
  <c r="T45" i="1" a="1"/>
  <c r="T45" i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/>
  <c r="D48" i="16" s="1"/>
  <c r="T50" i="1" a="1"/>
  <c r="T50" i="1"/>
  <c r="E48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9" i="16" s="1"/>
  <c r="N51" i="1" a="1"/>
  <c r="N51" i="1"/>
  <c r="L49" i="16" s="1"/>
  <c r="R51" i="1"/>
  <c r="R49" i="16" s="1"/>
  <c r="S51" i="1" a="1"/>
  <c r="S51" i="1"/>
  <c r="D49" i="16" s="1"/>
  <c r="T51" i="1" a="1"/>
  <c r="T51" i="1"/>
  <c r="E49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50" i="16" s="1"/>
  <c r="N52" i="1" a="1"/>
  <c r="N52" i="1"/>
  <c r="L50" i="16" s="1"/>
  <c r="R52" i="1"/>
  <c r="S52" i="1" a="1"/>
  <c r="S52" i="1"/>
  <c r="D50" i="16" s="1"/>
  <c r="T52" i="1" a="1"/>
  <c r="T52" i="1"/>
  <c r="E50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1" i="16" s="1"/>
  <c r="N53" i="1" a="1"/>
  <c r="N53" i="1"/>
  <c r="L51" i="16" s="1"/>
  <c r="R53" i="1"/>
  <c r="S53" i="1" a="1"/>
  <c r="S53" i="1"/>
  <c r="D51" i="16" s="1"/>
  <c r="T53" i="1" a="1"/>
  <c r="T53" i="1"/>
  <c r="E51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2" i="16" s="1"/>
  <c r="N54" i="1" a="1"/>
  <c r="N54" i="1"/>
  <c r="L52" i="16" s="1"/>
  <c r="R54" i="1"/>
  <c r="S54" i="1" a="1"/>
  <c r="S54" i="1"/>
  <c r="D52" i="16" s="1"/>
  <c r="T54" i="1" a="1"/>
  <c r="T54" i="1"/>
  <c r="E52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3" i="16" s="1"/>
  <c r="R55" i="1"/>
  <c r="R53" i="16" s="1"/>
  <c r="S55" i="1" a="1"/>
  <c r="S55" i="1"/>
  <c r="D53" i="16" s="1"/>
  <c r="T55" i="1" a="1"/>
  <c r="T55" i="1"/>
  <c r="E53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/>
  <c r="L58" i="16" s="1"/>
  <c r="R60" i="1"/>
  <c r="R58" i="16" s="1"/>
  <c r="S60" i="1" a="1"/>
  <c r="S60" i="1"/>
  <c r="D58" i="16" s="1"/>
  <c r="T60" i="1" a="1"/>
  <c r="T60" i="1" s="1"/>
  <c r="E58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 s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2" i="16" s="1"/>
  <c r="N64" i="1" a="1"/>
  <c r="N64" i="1" s="1"/>
  <c r="R64" i="1"/>
  <c r="S64" i="1" a="1"/>
  <c r="S64" i="1" s="1"/>
  <c r="D62" i="16" s="1"/>
  <c r="T64" i="1" a="1"/>
  <c r="T64" i="1"/>
  <c r="E62" i="16" s="1"/>
  <c r="AI64" i="1"/>
  <c r="AJ64" i="1"/>
  <c r="AK64" i="1"/>
  <c r="K83" i="11" s="1"/>
  <c r="AL64" i="1"/>
  <c r="AM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R64" i="16" s="1"/>
  <c r="S66" i="1" a="1"/>
  <c r="S66" i="1" s="1"/>
  <c r="D64" i="16" s="1"/>
  <c r="T66" i="1" a="1"/>
  <c r="T66" i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R70" i="1"/>
  <c r="R68" i="16" s="1"/>
  <c r="S70" i="1" a="1"/>
  <c r="S70" i="1" s="1"/>
  <c r="D68" i="16" s="1"/>
  <c r="T70" i="1" a="1"/>
  <c r="T70" i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R74" i="1"/>
  <c r="R72" i="16" s="1"/>
  <c r="S74" i="1" a="1"/>
  <c r="S74" i="1" s="1"/>
  <c r="D72" i="16" s="1"/>
  <c r="T74" i="1" a="1"/>
  <c r="T74" i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K75" i="16"/>
  <c r="L75" i="16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6" i="16"/>
  <c r="L76" i="16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K77" i="16"/>
  <c r="L77" i="16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K79" i="16"/>
  <c r="R80" i="1"/>
  <c r="R79" i="16" s="1"/>
  <c r="S80" i="1" a="1"/>
  <c r="S80" i="1" s="1"/>
  <c r="D79" i="16" s="1"/>
  <c r="T80" i="1" a="1"/>
  <c r="T80" i="1" s="1"/>
  <c r="E79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80" i="16" s="1"/>
  <c r="N81" i="1" a="1"/>
  <c r="N81" i="1" s="1"/>
  <c r="L80" i="16" s="1"/>
  <c r="R81" i="1"/>
  <c r="R80" i="16" s="1"/>
  <c r="S81" i="1" a="1"/>
  <c r="S81" i="1" s="1"/>
  <c r="D80" i="16" s="1"/>
  <c r="T81" i="1" a="1"/>
  <c r="T81" i="1" s="1"/>
  <c r="E80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1" i="16" s="1"/>
  <c r="N82" i="1" a="1"/>
  <c r="N82" i="1" s="1"/>
  <c r="L81" i="16" s="1"/>
  <c r="R82" i="1"/>
  <c r="R81" i="16" s="1"/>
  <c r="S82" i="1" a="1"/>
  <c r="S82" i="1" s="1"/>
  <c r="D81" i="16" s="1"/>
  <c r="T82" i="1" a="1"/>
  <c r="T82" i="1" s="1"/>
  <c r="E81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2" i="16" s="1"/>
  <c r="N83" i="1" a="1"/>
  <c r="N83" i="1" s="1"/>
  <c r="L82" i="16" s="1"/>
  <c r="R83" i="1"/>
  <c r="R82" i="16" s="1"/>
  <c r="S83" i="1" a="1"/>
  <c r="S83" i="1" s="1"/>
  <c r="D82" i="16" s="1"/>
  <c r="T83" i="1" a="1"/>
  <c r="T83" i="1" s="1"/>
  <c r="E82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3" i="16" s="1"/>
  <c r="N84" i="1" a="1"/>
  <c r="N84" i="1" s="1"/>
  <c r="L83" i="16" s="1"/>
  <c r="R84" i="1"/>
  <c r="R83" i="16" s="1"/>
  <c r="S84" i="1" a="1"/>
  <c r="S84" i="1" s="1"/>
  <c r="D83" i="16" s="1"/>
  <c r="T84" i="1" a="1"/>
  <c r="T84" i="1" s="1"/>
  <c r="E83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4" i="16" s="1"/>
  <c r="N85" i="1" a="1"/>
  <c r="N85" i="1" s="1"/>
  <c r="L84" i="16" s="1"/>
  <c r="R85" i="1"/>
  <c r="R84" i="16" s="1"/>
  <c r="S85" i="1" a="1"/>
  <c r="S85" i="1" s="1"/>
  <c r="D84" i="16" s="1"/>
  <c r="T85" i="1" a="1"/>
  <c r="T85" i="1" s="1"/>
  <c r="E84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5" i="16" s="1"/>
  <c r="N86" i="1" a="1"/>
  <c r="N86" i="1" s="1"/>
  <c r="L85" i="16" s="1"/>
  <c r="R86" i="1"/>
  <c r="S86" i="1" a="1"/>
  <c r="S86" i="1" s="1"/>
  <c r="D85" i="16" s="1"/>
  <c r="T86" i="1" a="1"/>
  <c r="T86" i="1" s="1"/>
  <c r="E85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6" i="16" s="1"/>
  <c r="L86" i="16"/>
  <c r="R87" i="1"/>
  <c r="R86" i="16" s="1"/>
  <c r="S87" i="1" a="1"/>
  <c r="S87" i="1" s="1"/>
  <c r="D86" i="16" s="1"/>
  <c r="T87" i="1" a="1"/>
  <c r="T87" i="1" s="1"/>
  <c r="E86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7" i="16" s="1"/>
  <c r="N88" i="1" a="1"/>
  <c r="N88" i="1" s="1"/>
  <c r="L87" i="16" s="1"/>
  <c r="R88" i="1"/>
  <c r="R87" i="16" s="1"/>
  <c r="S88" i="1" a="1"/>
  <c r="S88" i="1" s="1"/>
  <c r="D87" i="16" s="1"/>
  <c r="T88" i="1" a="1"/>
  <c r="T88" i="1" s="1"/>
  <c r="E87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8" i="16" s="1"/>
  <c r="N89" i="1" a="1"/>
  <c r="N89" i="1" s="1"/>
  <c r="L88" i="16" s="1"/>
  <c r="R89" i="1"/>
  <c r="S89" i="1" a="1"/>
  <c r="S89" i="1" s="1"/>
  <c r="D88" i="16" s="1"/>
  <c r="T89" i="1" a="1"/>
  <c r="T89" i="1" s="1"/>
  <c r="E88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9" i="16" s="1"/>
  <c r="N90" i="1" a="1"/>
  <c r="N90" i="1" s="1"/>
  <c r="L89" i="16" s="1"/>
  <c r="R90" i="1"/>
  <c r="S90" i="1" a="1"/>
  <c r="S90" i="1" s="1"/>
  <c r="D89" i="16" s="1"/>
  <c r="T90" i="1" a="1"/>
  <c r="T90" i="1" s="1"/>
  <c r="E89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90" i="16" s="1"/>
  <c r="N91" i="1" a="1"/>
  <c r="N91" i="1" s="1"/>
  <c r="L90" i="16" s="1"/>
  <c r="R91" i="1"/>
  <c r="S91" i="1" a="1"/>
  <c r="S91" i="1" s="1"/>
  <c r="D90" i="16" s="1"/>
  <c r="T91" i="1" a="1"/>
  <c r="T91" i="1" s="1"/>
  <c r="E90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1" i="16" s="1"/>
  <c r="N92" i="1" a="1"/>
  <c r="N92" i="1" s="1"/>
  <c r="L91" i="16" s="1"/>
  <c r="R92" i="1"/>
  <c r="R91" i="16" s="1"/>
  <c r="S92" i="1" a="1"/>
  <c r="S92" i="1" s="1"/>
  <c r="D91" i="16" s="1"/>
  <c r="T92" i="1" a="1"/>
  <c r="T92" i="1" s="1"/>
  <c r="E91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2" i="16" s="1"/>
  <c r="N93" i="1" a="1"/>
  <c r="N93" i="1" s="1"/>
  <c r="L92" i="16" s="1"/>
  <c r="R93" i="1"/>
  <c r="S93" i="1" a="1"/>
  <c r="S93" i="1" s="1"/>
  <c r="D92" i="16" s="1"/>
  <c r="T93" i="1" a="1"/>
  <c r="T93" i="1" s="1"/>
  <c r="E92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3" i="16" s="1"/>
  <c r="N94" i="1" a="1"/>
  <c r="N94" i="1" s="1"/>
  <c r="L93" i="16" s="1"/>
  <c r="R94" i="1"/>
  <c r="R93" i="16" s="1"/>
  <c r="S94" i="1" a="1"/>
  <c r="S94" i="1" s="1"/>
  <c r="D93" i="16" s="1"/>
  <c r="T94" i="1" a="1"/>
  <c r="T94" i="1" s="1"/>
  <c r="E93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4" i="16" s="1"/>
  <c r="N95" i="1" a="1"/>
  <c r="N95" i="1" s="1"/>
  <c r="L94" i="16" s="1"/>
  <c r="R95" i="1"/>
  <c r="S95" i="1" a="1"/>
  <c r="S95" i="1" s="1"/>
  <c r="D94" i="16" s="1"/>
  <c r="T95" i="1" a="1"/>
  <c r="T95" i="1" s="1"/>
  <c r="E94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5" i="16" s="1"/>
  <c r="N96" i="1" a="1"/>
  <c r="N96" i="1" s="1"/>
  <c r="L95" i="16" s="1"/>
  <c r="R96" i="1"/>
  <c r="R95" i="16" s="1"/>
  <c r="S96" i="1" a="1"/>
  <c r="S96" i="1" s="1"/>
  <c r="D95" i="16" s="1"/>
  <c r="T96" i="1" a="1"/>
  <c r="T96" i="1" s="1"/>
  <c r="E95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6" i="16" s="1"/>
  <c r="N97" i="1" a="1"/>
  <c r="N97" i="1" s="1"/>
  <c r="L96" i="16" s="1"/>
  <c r="R97" i="1"/>
  <c r="R96" i="16" s="1"/>
  <c r="S97" i="1" a="1"/>
  <c r="S97" i="1" s="1"/>
  <c r="D96" i="16" s="1"/>
  <c r="T97" i="1" a="1"/>
  <c r="T97" i="1" s="1"/>
  <c r="E96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7" i="16" s="1"/>
  <c r="N98" i="1" a="1"/>
  <c r="N98" i="1" s="1"/>
  <c r="L97" i="16" s="1"/>
  <c r="R98" i="1"/>
  <c r="R97" i="16" s="1"/>
  <c r="S98" i="1" a="1"/>
  <c r="S98" i="1" s="1"/>
  <c r="D97" i="16" s="1"/>
  <c r="T98" i="1" a="1"/>
  <c r="T98" i="1" s="1"/>
  <c r="E97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8" i="16" s="1"/>
  <c r="N99" i="1" a="1"/>
  <c r="N99" i="1" s="1"/>
  <c r="L98" i="16" s="1"/>
  <c r="R99" i="1"/>
  <c r="R98" i="16" s="1"/>
  <c r="S99" i="1" a="1"/>
  <c r="S99" i="1" s="1"/>
  <c r="D98" i="16" s="1"/>
  <c r="T99" i="1" a="1"/>
  <c r="T99" i="1" s="1"/>
  <c r="E98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9" i="16" s="1"/>
  <c r="N100" i="1" a="1"/>
  <c r="N100" i="1" s="1"/>
  <c r="L99" i="16" s="1"/>
  <c r="R100" i="1"/>
  <c r="R99" i="16" s="1"/>
  <c r="S100" i="1" a="1"/>
  <c r="S100" i="1" s="1"/>
  <c r="D99" i="16" s="1"/>
  <c r="T100" i="1" a="1"/>
  <c r="T100" i="1" s="1"/>
  <c r="E99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0" i="16" s="1"/>
  <c r="N101" i="1" a="1"/>
  <c r="N101" i="1" s="1"/>
  <c r="L100" i="16" s="1"/>
  <c r="R101" i="1"/>
  <c r="R100" i="16" s="1"/>
  <c r="S101" i="1" a="1"/>
  <c r="S101" i="1" s="1"/>
  <c r="D100" i="16" s="1"/>
  <c r="T101" i="1" a="1"/>
  <c r="T101" i="1" s="1"/>
  <c r="E100" i="16" s="1"/>
  <c r="AI101" i="1"/>
  <c r="BB101" i="1" s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1" i="16" s="1"/>
  <c r="N102" i="1" a="1"/>
  <c r="N102" i="1" s="1"/>
  <c r="L101" i="16" s="1"/>
  <c r="R102" i="1"/>
  <c r="R101" i="16" s="1"/>
  <c r="S102" i="1" a="1"/>
  <c r="S102" i="1" s="1"/>
  <c r="D101" i="16" s="1"/>
  <c r="T102" i="1" a="1"/>
  <c r="T102" i="1" s="1"/>
  <c r="E101" i="16" s="1"/>
  <c r="AI102" i="1"/>
  <c r="BB102" i="1" s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2" i="16" s="1"/>
  <c r="L102" i="16"/>
  <c r="R103" i="1"/>
  <c r="R102" i="16" s="1"/>
  <c r="S103" i="1" a="1"/>
  <c r="S103" i="1" s="1"/>
  <c r="D102" i="16" s="1"/>
  <c r="T103" i="1" a="1"/>
  <c r="T103" i="1" s="1"/>
  <c r="E102" i="16" s="1"/>
  <c r="AI103" i="1"/>
  <c r="BB103" i="1" s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K103" i="16"/>
  <c r="L103" i="16"/>
  <c r="R104" i="1"/>
  <c r="R103" i="16" s="1"/>
  <c r="S104" i="1" a="1"/>
  <c r="S104" i="1" s="1"/>
  <c r="D103" i="16" s="1"/>
  <c r="T104" i="1" a="1"/>
  <c r="T104" i="1" s="1"/>
  <c r="E103" i="16" s="1"/>
  <c r="AI104" i="1"/>
  <c r="BB104" i="1" s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4" i="16" s="1"/>
  <c r="N105" i="1" a="1"/>
  <c r="N105" i="1" s="1"/>
  <c r="L104" i="16" s="1"/>
  <c r="R105" i="1"/>
  <c r="R104" i="16" s="1"/>
  <c r="S105" i="1" a="1"/>
  <c r="S105" i="1" s="1"/>
  <c r="D104" i="16" s="1"/>
  <c r="T105" i="1" a="1"/>
  <c r="T105" i="1" s="1"/>
  <c r="E104" i="16" s="1"/>
  <c r="AI105" i="1"/>
  <c r="BB105" i="1" s="1"/>
  <c r="AK105" i="1"/>
  <c r="K129" i="11" s="1"/>
  <c r="AL105" i="1"/>
  <c r="AO105" i="1"/>
  <c r="BE105" i="1" s="1"/>
  <c r="AP105" i="1"/>
  <c r="M129" i="11" s="1"/>
  <c r="BC105" i="1" a="1"/>
  <c r="BC105" i="1" s="1"/>
  <c r="BF105" i="1"/>
  <c r="BR105" i="1"/>
  <c r="BS105" i="1"/>
  <c r="BT105" i="1"/>
  <c r="A106" i="1"/>
  <c r="C106" i="1"/>
  <c r="G106" i="1"/>
  <c r="K105" i="16"/>
  <c r="L105" i="16"/>
  <c r="R106" i="1"/>
  <c r="R105" i="16" s="1"/>
  <c r="S106" i="1" a="1"/>
  <c r="S106" i="1" s="1"/>
  <c r="D105" i="16" s="1"/>
  <c r="T106" i="1" a="1"/>
  <c r="T106" i="1" s="1"/>
  <c r="E105" i="16" s="1"/>
  <c r="AI106" i="1"/>
  <c r="BB106" i="1" s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8" i="1"/>
  <c r="C108" i="1"/>
  <c r="G108" i="1"/>
  <c r="M108" i="1" a="1"/>
  <c r="M108" i="1" s="1"/>
  <c r="K106" i="16" s="1"/>
  <c r="N108" i="1" a="1"/>
  <c r="N108" i="1" s="1"/>
  <c r="L106" i="16" s="1"/>
  <c r="R108" i="1"/>
  <c r="R106" i="16" s="1"/>
  <c r="S108" i="1" a="1"/>
  <c r="S108" i="1" s="1"/>
  <c r="D106" i="16" s="1"/>
  <c r="T108" i="1" a="1"/>
  <c r="T108" i="1" s="1"/>
  <c r="E106" i="16" s="1"/>
  <c r="AI108" i="1"/>
  <c r="BB108" i="1" s="1"/>
  <c r="AK108" i="1"/>
  <c r="K131" i="11" s="1"/>
  <c r="AL108" i="1"/>
  <c r="AO108" i="1"/>
  <c r="BE108" i="1" s="1"/>
  <c r="AP108" i="1"/>
  <c r="M131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2" i="11" s="1"/>
  <c r="AL109" i="1"/>
  <c r="AO109" i="1"/>
  <c r="BE109" i="1" s="1"/>
  <c r="AP109" i="1"/>
  <c r="M132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3" i="11" s="1"/>
  <c r="AL110" i="1"/>
  <c r="AO110" i="1"/>
  <c r="BE110" i="1" s="1"/>
  <c r="AP110" i="1"/>
  <c r="M133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J111" i="1"/>
  <c r="AK111" i="1"/>
  <c r="K134" i="11" s="1"/>
  <c r="AL111" i="1"/>
  <c r="AO111" i="1"/>
  <c r="BE111" i="1" s="1"/>
  <c r="AP111" i="1"/>
  <c r="M13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5" i="11" s="1"/>
  <c r="AL112" i="1"/>
  <c r="AO112" i="1"/>
  <c r="BE112" i="1" s="1"/>
  <c r="AP112" i="1"/>
  <c r="M135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6" i="11" s="1"/>
  <c r="AL113" i="1"/>
  <c r="AO113" i="1"/>
  <c r="BE113" i="1" s="1"/>
  <c r="AP113" i="1"/>
  <c r="M13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7" i="11" s="1"/>
  <c r="AL114" i="1"/>
  <c r="AO114" i="1"/>
  <c r="BE114" i="1" s="1"/>
  <c r="AP114" i="1"/>
  <c r="M13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J115" i="1"/>
  <c r="AK115" i="1"/>
  <c r="K138" i="11" s="1"/>
  <c r="AL115" i="1"/>
  <c r="AO115" i="1"/>
  <c r="BE115" i="1" s="1"/>
  <c r="AP115" i="1"/>
  <c r="M138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39" i="11" s="1"/>
  <c r="AL116" i="1"/>
  <c r="AO116" i="1"/>
  <c r="BE116" i="1" s="1"/>
  <c r="AP116" i="1"/>
  <c r="M139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40" i="11" s="1"/>
  <c r="AL117" i="1"/>
  <c r="AO117" i="1"/>
  <c r="BE117" i="1" s="1"/>
  <c r="AP117" i="1"/>
  <c r="M140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1" i="11" s="1"/>
  <c r="AL118" i="1"/>
  <c r="AO118" i="1"/>
  <c r="BE118" i="1" s="1"/>
  <c r="AP118" i="1"/>
  <c r="M141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2" i="11" s="1"/>
  <c r="AL119" i="1"/>
  <c r="AO119" i="1"/>
  <c r="BE119" i="1" s="1"/>
  <c r="AP119" i="1"/>
  <c r="M142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3" i="11" s="1"/>
  <c r="AL120" i="1"/>
  <c r="AO120" i="1"/>
  <c r="BE120" i="1" s="1"/>
  <c r="AP120" i="1"/>
  <c r="M143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9" i="16" s="1"/>
  <c r="N121" i="1" a="1"/>
  <c r="N121" i="1" s="1"/>
  <c r="L119" i="16" s="1"/>
  <c r="R121" i="1"/>
  <c r="S121" i="1" a="1"/>
  <c r="S121" i="1" s="1"/>
  <c r="D119" i="16" s="1"/>
  <c r="T121" i="1" a="1"/>
  <c r="T121" i="1" s="1"/>
  <c r="E119" i="16" s="1"/>
  <c r="AI121" i="1"/>
  <c r="BB121" i="1" s="1"/>
  <c r="AJ121" i="1"/>
  <c r="AK121" i="1"/>
  <c r="K144" i="11" s="1"/>
  <c r="AL121" i="1"/>
  <c r="AO121" i="1"/>
  <c r="BE121" i="1" s="1"/>
  <c r="AP121" i="1"/>
  <c r="M144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5" i="11" s="1"/>
  <c r="AL122" i="1"/>
  <c r="AO122" i="1"/>
  <c r="BE122" i="1" s="1"/>
  <c r="AP122" i="1"/>
  <c r="M145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J125" i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49" i="11" s="1"/>
  <c r="AL126" i="1"/>
  <c r="AO126" i="1"/>
  <c r="BE126" i="1" s="1"/>
  <c r="AP126" i="1"/>
  <c r="M149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J129" i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9" i="11" s="1"/>
  <c r="AL136" i="1"/>
  <c r="AO136" i="1"/>
  <c r="BE136" i="1" s="1"/>
  <c r="AP136" i="1"/>
  <c r="M159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0" i="11" s="1"/>
  <c r="AL137" i="1"/>
  <c r="AO137" i="1"/>
  <c r="BE137" i="1" s="1"/>
  <c r="AP137" i="1"/>
  <c r="M160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2" i="11" s="1"/>
  <c r="AL179" i="1"/>
  <c r="AM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09" i="11" s="1"/>
  <c r="AL186" i="1"/>
  <c r="AO186" i="1"/>
  <c r="BE186" i="1" s="1"/>
  <c r="AP186" i="1"/>
  <c r="M209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2" i="11" s="1"/>
  <c r="AL189" i="1"/>
  <c r="AO189" i="1"/>
  <c r="BE189" i="1" s="1"/>
  <c r="AP189" i="1"/>
  <c r="M212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3" i="11" s="1"/>
  <c r="AL190" i="1"/>
  <c r="AO190" i="1"/>
  <c r="BE190" i="1" s="1"/>
  <c r="AP190" i="1"/>
  <c r="M213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5" i="11" s="1"/>
  <c r="AL192" i="1"/>
  <c r="AO192" i="1"/>
  <c r="BE192" i="1" s="1"/>
  <c r="AP192" i="1"/>
  <c r="M215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6" i="11" s="1"/>
  <c r="AL193" i="1"/>
  <c r="AO193" i="1"/>
  <c r="BE193" i="1" s="1"/>
  <c r="AP193" i="1"/>
  <c r="M216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8" i="11" s="1"/>
  <c r="AL195" i="1"/>
  <c r="AO195" i="1"/>
  <c r="BE195" i="1" s="1"/>
  <c r="AP195" i="1"/>
  <c r="M218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19" i="11" s="1"/>
  <c r="AL196" i="1"/>
  <c r="AO196" i="1"/>
  <c r="BE196" i="1" s="1"/>
  <c r="AP196" i="1"/>
  <c r="M219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1" i="11" s="1"/>
  <c r="AL198" i="1"/>
  <c r="AO198" i="1"/>
  <c r="BE198" i="1" s="1"/>
  <c r="AP198" i="1"/>
  <c r="M221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2" i="11" s="1"/>
  <c r="AL199" i="1"/>
  <c r="AO199" i="1"/>
  <c r="BE199" i="1" s="1"/>
  <c r="AP199" i="1"/>
  <c r="M222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4" i="11" s="1"/>
  <c r="AL201" i="1"/>
  <c r="AO201" i="1"/>
  <c r="BE201" i="1" s="1"/>
  <c r="AP201" i="1"/>
  <c r="M224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5" i="11" s="1"/>
  <c r="AL202" i="1"/>
  <c r="AO202" i="1"/>
  <c r="BE202" i="1" s="1"/>
  <c r="AP202" i="1"/>
  <c r="M225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7" i="11" s="1"/>
  <c r="AL204" i="1"/>
  <c r="AO204" i="1"/>
  <c r="BE204" i="1" s="1"/>
  <c r="AP204" i="1"/>
  <c r="M227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8" i="11" s="1"/>
  <c r="AL205" i="1"/>
  <c r="AO205" i="1"/>
  <c r="BE205" i="1" s="1"/>
  <c r="AP205" i="1"/>
  <c r="M228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0" i="11" s="1"/>
  <c r="AL207" i="1"/>
  <c r="AO207" i="1"/>
  <c r="BE207" i="1" s="1"/>
  <c r="AP207" i="1"/>
  <c r="M230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1" i="11" s="1"/>
  <c r="AL208" i="1"/>
  <c r="AO208" i="1"/>
  <c r="BE208" i="1" s="1"/>
  <c r="AP208" i="1"/>
  <c r="M23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3" i="11" s="1"/>
  <c r="AL210" i="1"/>
  <c r="AO210" i="1"/>
  <c r="BE210" i="1" s="1"/>
  <c r="AP210" i="1"/>
  <c r="M23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4" i="11" s="1"/>
  <c r="AL211" i="1"/>
  <c r="AO211" i="1"/>
  <c r="BE211" i="1" s="1"/>
  <c r="AP211" i="1"/>
  <c r="M234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6" i="11" s="1"/>
  <c r="AL213" i="1"/>
  <c r="AO213" i="1"/>
  <c r="BE213" i="1" s="1"/>
  <c r="AP213" i="1"/>
  <c r="M23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7" i="11" s="1"/>
  <c r="AL214" i="1"/>
  <c r="AO214" i="1"/>
  <c r="BE214" i="1" s="1"/>
  <c r="AP214" i="1"/>
  <c r="M23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39" i="11" s="1"/>
  <c r="AL216" i="1"/>
  <c r="AO216" i="1"/>
  <c r="BE216" i="1" s="1"/>
  <c r="AP216" i="1"/>
  <c r="M23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0" i="11" s="1"/>
  <c r="AL217" i="1"/>
  <c r="AO217" i="1"/>
  <c r="BE217" i="1" s="1"/>
  <c r="AP217" i="1"/>
  <c r="M24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2" i="11" s="1"/>
  <c r="AL219" i="1"/>
  <c r="AO219" i="1"/>
  <c r="BE219" i="1" s="1"/>
  <c r="AP219" i="1"/>
  <c r="M242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3" i="11" s="1"/>
  <c r="AL220" i="1"/>
  <c r="AO220" i="1"/>
  <c r="BE220" i="1" s="1"/>
  <c r="AP220" i="1"/>
  <c r="M24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5" i="11" s="1"/>
  <c r="AL222" i="1"/>
  <c r="AO222" i="1"/>
  <c r="BE222" i="1" s="1"/>
  <c r="AP222" i="1"/>
  <c r="M24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6" i="11" s="1"/>
  <c r="AL223" i="1"/>
  <c r="AO223" i="1"/>
  <c r="BE223" i="1" s="1"/>
  <c r="AP223" i="1"/>
  <c r="M24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8" i="11" s="1"/>
  <c r="AL225" i="1"/>
  <c r="AO225" i="1"/>
  <c r="BE225" i="1" s="1"/>
  <c r="AP225" i="1"/>
  <c r="M24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49" i="11" s="1"/>
  <c r="AL226" i="1"/>
  <c r="AO226" i="1"/>
  <c r="BE226" i="1" s="1"/>
  <c r="AP226" i="1"/>
  <c r="M24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1" i="11" s="1"/>
  <c r="AL228" i="1"/>
  <c r="AO228" i="1"/>
  <c r="BE228" i="1" s="1"/>
  <c r="AP228" i="1"/>
  <c r="M25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4" i="11" s="1"/>
  <c r="AL231" i="1"/>
  <c r="AO231" i="1"/>
  <c r="BE231" i="1" s="1"/>
  <c r="AP231" i="1"/>
  <c r="M25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5" i="11" s="1"/>
  <c r="AL232" i="1"/>
  <c r="AO232" i="1"/>
  <c r="BE232" i="1" s="1"/>
  <c r="AP232" i="1"/>
  <c r="M25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8" i="11" s="1"/>
  <c r="AL235" i="1"/>
  <c r="AO235" i="1"/>
  <c r="BE235" i="1" s="1"/>
  <c r="AP235" i="1"/>
  <c r="M25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0" i="11" s="1"/>
  <c r="AL237" i="1"/>
  <c r="AO237" i="1"/>
  <c r="BE237" i="1" s="1"/>
  <c r="AP237" i="1"/>
  <c r="M26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1" i="11" s="1"/>
  <c r="AL238" i="1"/>
  <c r="AO238" i="1"/>
  <c r="BE238" i="1" s="1"/>
  <c r="AP238" i="1"/>
  <c r="M26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2" i="11" s="1"/>
  <c r="AL239" i="1"/>
  <c r="AO239" i="1"/>
  <c r="BE239" i="1" s="1"/>
  <c r="AP239" i="1"/>
  <c r="M26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4" i="11" s="1"/>
  <c r="AL241" i="1"/>
  <c r="AO241" i="1"/>
  <c r="BE241" i="1" s="1"/>
  <c r="AP241" i="1"/>
  <c r="M26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7" i="11" s="1"/>
  <c r="AL244" i="1"/>
  <c r="AO244" i="1"/>
  <c r="BE244" i="1" s="1"/>
  <c r="AP244" i="1"/>
  <c r="M26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8" i="11" s="1"/>
  <c r="AL245" i="1"/>
  <c r="AO245" i="1"/>
  <c r="BE245" i="1" s="1"/>
  <c r="AP245" i="1"/>
  <c r="M26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69" i="11" s="1"/>
  <c r="AL246" i="1"/>
  <c r="AO246" i="1"/>
  <c r="BE246" i="1" s="1"/>
  <c r="AP246" i="1"/>
  <c r="M26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1" i="11" s="1"/>
  <c r="AL248" i="1"/>
  <c r="AO248" i="1"/>
  <c r="BE248" i="1" s="1"/>
  <c r="AP248" i="1"/>
  <c r="M27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2" i="11" s="1"/>
  <c r="AL249" i="1"/>
  <c r="AO249" i="1"/>
  <c r="BE249" i="1" s="1"/>
  <c r="AP249" i="1"/>
  <c r="M27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3" i="11" s="1"/>
  <c r="AL250" i="1"/>
  <c r="AO250" i="1"/>
  <c r="BE250" i="1" s="1"/>
  <c r="AP250" i="1"/>
  <c r="M27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4" i="11" s="1"/>
  <c r="AL251" i="1"/>
  <c r="AO251" i="1"/>
  <c r="BE251" i="1" s="1"/>
  <c r="AP251" i="1"/>
  <c r="M27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5" i="11" s="1"/>
  <c r="AL252" i="1"/>
  <c r="AO252" i="1"/>
  <c r="BE252" i="1" s="1"/>
  <c r="AP252" i="1"/>
  <c r="M27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6" i="11" s="1"/>
  <c r="AL253" i="1"/>
  <c r="AO253" i="1"/>
  <c r="BE253" i="1" s="1"/>
  <c r="AP253" i="1"/>
  <c r="M27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7" i="11" s="1"/>
  <c r="AL254" i="1"/>
  <c r="AO254" i="1"/>
  <c r="BE254" i="1" s="1"/>
  <c r="AP254" i="1"/>
  <c r="M27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8" i="11" s="1"/>
  <c r="AL255" i="1"/>
  <c r="AO255" i="1"/>
  <c r="BE255" i="1" s="1"/>
  <c r="AP255" i="1"/>
  <c r="M27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79" i="11" s="1"/>
  <c r="AL256" i="1"/>
  <c r="AO256" i="1"/>
  <c r="BE256" i="1" s="1"/>
  <c r="AP256" i="1"/>
  <c r="M27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0" i="11" s="1"/>
  <c r="AL257" i="1"/>
  <c r="AO257" i="1"/>
  <c r="BE257" i="1" s="1"/>
  <c r="AP257" i="1"/>
  <c r="M28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1" i="11" s="1"/>
  <c r="AL258" i="1"/>
  <c r="AO258" i="1"/>
  <c r="BE258" i="1" s="1"/>
  <c r="AP258" i="1"/>
  <c r="M28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2" i="11" s="1"/>
  <c r="AL259" i="1"/>
  <c r="AO259" i="1"/>
  <c r="BE259" i="1" s="1"/>
  <c r="AP259" i="1"/>
  <c r="M28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3" i="11" s="1"/>
  <c r="AL260" i="1"/>
  <c r="AO260" i="1"/>
  <c r="BE260" i="1" s="1"/>
  <c r="AP260" i="1"/>
  <c r="M28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4" i="11" s="1"/>
  <c r="AL261" i="1"/>
  <c r="AO261" i="1"/>
  <c r="BE261" i="1" s="1"/>
  <c r="AP261" i="1"/>
  <c r="M28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5" i="11" s="1"/>
  <c r="AL262" i="1"/>
  <c r="AO262" i="1"/>
  <c r="BE262" i="1" s="1"/>
  <c r="AP262" i="1"/>
  <c r="M28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6" i="11" s="1"/>
  <c r="AL263" i="1"/>
  <c r="AO263" i="1"/>
  <c r="BE263" i="1" s="1"/>
  <c r="AP263" i="1"/>
  <c r="M28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7" i="11" s="1"/>
  <c r="AL264" i="1"/>
  <c r="AO264" i="1"/>
  <c r="BE264" i="1" s="1"/>
  <c r="AP264" i="1"/>
  <c r="M28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8" i="11" s="1"/>
  <c r="AL265" i="1"/>
  <c r="AO265" i="1"/>
  <c r="BE265" i="1" s="1"/>
  <c r="AP265" i="1"/>
  <c r="M28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89" i="11" s="1"/>
  <c r="AL266" i="1"/>
  <c r="AO266" i="1"/>
  <c r="BE266" i="1" s="1"/>
  <c r="AP266" i="1"/>
  <c r="M28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0" i="11" s="1"/>
  <c r="AL267" i="1"/>
  <c r="AO267" i="1"/>
  <c r="BE267" i="1" s="1"/>
  <c r="AP267" i="1"/>
  <c r="M29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1" i="11" s="1"/>
  <c r="AL268" i="1"/>
  <c r="AO268" i="1"/>
  <c r="BE268" i="1" s="1"/>
  <c r="AP268" i="1"/>
  <c r="M29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2" i="11" s="1"/>
  <c r="AL269" i="1"/>
  <c r="AO269" i="1"/>
  <c r="BE269" i="1" s="1"/>
  <c r="AP269" i="1"/>
  <c r="M29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3" i="11" s="1"/>
  <c r="AL270" i="1"/>
  <c r="AO270" i="1"/>
  <c r="BE270" i="1" s="1"/>
  <c r="AP270" i="1"/>
  <c r="M29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4" i="11" s="1"/>
  <c r="AL271" i="1"/>
  <c r="AO271" i="1"/>
  <c r="BE271" i="1" s="1"/>
  <c r="AP271" i="1"/>
  <c r="M29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5" i="11" s="1"/>
  <c r="AL272" i="1"/>
  <c r="AO272" i="1"/>
  <c r="BE272" i="1" s="1"/>
  <c r="AP272" i="1"/>
  <c r="M29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6" i="11" s="1"/>
  <c r="AL273" i="1"/>
  <c r="AO273" i="1"/>
  <c r="BE273" i="1" s="1"/>
  <c r="AP273" i="1"/>
  <c r="M29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7" i="11" s="1"/>
  <c r="AL274" i="1"/>
  <c r="AO274" i="1"/>
  <c r="BE274" i="1" s="1"/>
  <c r="AP274" i="1"/>
  <c r="M29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8" i="11" s="1"/>
  <c r="AL275" i="1"/>
  <c r="AO275" i="1"/>
  <c r="BE275" i="1" s="1"/>
  <c r="AP275" i="1"/>
  <c r="M29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299" i="11" s="1"/>
  <c r="AL276" i="1"/>
  <c r="AO276" i="1"/>
  <c r="BE276" i="1" s="1"/>
  <c r="AP276" i="1"/>
  <c r="M29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1" i="11" s="1"/>
  <c r="AL278" i="1"/>
  <c r="AO278" i="1"/>
  <c r="BE278" i="1" s="1"/>
  <c r="AP278" i="1"/>
  <c r="M30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2" i="11" s="1"/>
  <c r="AL279" i="1"/>
  <c r="AO279" i="1"/>
  <c r="BE279" i="1" s="1"/>
  <c r="AP279" i="1"/>
  <c r="M30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4" i="11" s="1"/>
  <c r="AL281" i="1"/>
  <c r="AO281" i="1"/>
  <c r="BE281" i="1" s="1"/>
  <c r="AP281" i="1"/>
  <c r="M30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5" i="11" s="1"/>
  <c r="AL282" i="1"/>
  <c r="AO282" i="1"/>
  <c r="BE282" i="1" s="1"/>
  <c r="AP282" i="1"/>
  <c r="M30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7" i="11" s="1"/>
  <c r="AL284" i="1"/>
  <c r="AO284" i="1"/>
  <c r="BE284" i="1" s="1"/>
  <c r="AP284" i="1"/>
  <c r="M30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8" i="11" s="1"/>
  <c r="AL285" i="1"/>
  <c r="AO285" i="1"/>
  <c r="BE285" i="1" s="1"/>
  <c r="AP285" i="1"/>
  <c r="M30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0" i="11" s="1"/>
  <c r="AL287" i="1"/>
  <c r="AO287" i="1"/>
  <c r="BE287" i="1" s="1"/>
  <c r="AP287" i="1"/>
  <c r="M31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3" i="11" s="1"/>
  <c r="AL290" i="1"/>
  <c r="AO290" i="1"/>
  <c r="BE290" i="1" s="1"/>
  <c r="AP290" i="1"/>
  <c r="M31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6" i="11" s="1"/>
  <c r="AL293" i="1"/>
  <c r="AO293" i="1"/>
  <c r="BE293" i="1" s="1"/>
  <c r="AP293" i="1"/>
  <c r="M31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7" i="11" s="1"/>
  <c r="AL294" i="1"/>
  <c r="AO294" i="1"/>
  <c r="BE294" i="1" s="1"/>
  <c r="AP294" i="1"/>
  <c r="M31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8" i="11" s="1"/>
  <c r="AL295" i="1"/>
  <c r="AO295" i="1"/>
  <c r="BE295" i="1" s="1"/>
  <c r="AP295" i="1"/>
  <c r="M31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19" i="11" s="1"/>
  <c r="AL296" i="1"/>
  <c r="AO296" i="1"/>
  <c r="BE296" i="1" s="1"/>
  <c r="AP296" i="1"/>
  <c r="M31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0" i="11" s="1"/>
  <c r="AL297" i="1"/>
  <c r="AO297" i="1"/>
  <c r="BE297" i="1" s="1"/>
  <c r="AP297" i="1"/>
  <c r="M32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1" i="11" s="1"/>
  <c r="AL298" i="1"/>
  <c r="AO298" i="1"/>
  <c r="BE298" i="1" s="1"/>
  <c r="AP298" i="1"/>
  <c r="M32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2" i="11" s="1"/>
  <c r="AL299" i="1"/>
  <c r="AO299" i="1"/>
  <c r="BE299" i="1" s="1"/>
  <c r="AP299" i="1"/>
  <c r="M32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3" i="11" s="1"/>
  <c r="AL300" i="1"/>
  <c r="AO300" i="1"/>
  <c r="BE300" i="1" s="1"/>
  <c r="AP300" i="1"/>
  <c r="M32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4" i="11" s="1"/>
  <c r="AL301" i="1"/>
  <c r="AO301" i="1"/>
  <c r="BE301" i="1" s="1"/>
  <c r="AP301" i="1"/>
  <c r="M32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5" i="11" s="1"/>
  <c r="AL302" i="1"/>
  <c r="AO302" i="1"/>
  <c r="BE302" i="1" s="1"/>
  <c r="AP302" i="1"/>
  <c r="M32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6" i="11" s="1"/>
  <c r="AL303" i="1"/>
  <c r="AO303" i="1"/>
  <c r="BE303" i="1" s="1"/>
  <c r="AP303" i="1"/>
  <c r="M32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7" i="11" s="1"/>
  <c r="AL304" i="1"/>
  <c r="AO304" i="1"/>
  <c r="BE304" i="1" s="1"/>
  <c r="AP304" i="1"/>
  <c r="M32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8" i="11" s="1"/>
  <c r="AL305" i="1"/>
  <c r="AO305" i="1"/>
  <c r="BE305" i="1" s="1"/>
  <c r="AP305" i="1"/>
  <c r="M32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29" i="11" s="1"/>
  <c r="AL306" i="1"/>
  <c r="AO306" i="1"/>
  <c r="BE306" i="1" s="1"/>
  <c r="AP306" i="1"/>
  <c r="M32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0" i="11" s="1"/>
  <c r="AL307" i="1"/>
  <c r="AO307" i="1"/>
  <c r="BE307" i="1" s="1"/>
  <c r="AP307" i="1"/>
  <c r="M33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1" i="11" s="1"/>
  <c r="AL308" i="1"/>
  <c r="AO308" i="1"/>
  <c r="BE308" i="1" s="1"/>
  <c r="AP308" i="1"/>
  <c r="M33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2" i="11" s="1"/>
  <c r="AL309" i="1"/>
  <c r="AO309" i="1"/>
  <c r="BE309" i="1" s="1"/>
  <c r="AP309" i="1"/>
  <c r="M33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3" i="11" s="1"/>
  <c r="AL310" i="1"/>
  <c r="AO310" i="1"/>
  <c r="BE310" i="1" s="1"/>
  <c r="AP310" i="1"/>
  <c r="M33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4" i="11" s="1"/>
  <c r="AL311" i="1"/>
  <c r="AO311" i="1"/>
  <c r="BE311" i="1" s="1"/>
  <c r="AP311" i="1"/>
  <c r="M33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6" i="11" s="1"/>
  <c r="AL313" i="1"/>
  <c r="AO313" i="1"/>
  <c r="BE313" i="1" s="1"/>
  <c r="AP313" i="1"/>
  <c r="M33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7" i="11" s="1"/>
  <c r="AL314" i="1"/>
  <c r="AO314" i="1"/>
  <c r="BE314" i="1" s="1"/>
  <c r="AP314" i="1"/>
  <c r="M33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39" i="11" s="1"/>
  <c r="AL316" i="1"/>
  <c r="AO316" i="1"/>
  <c r="BE316" i="1" s="1"/>
  <c r="AP316" i="1"/>
  <c r="M33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0" i="11" s="1"/>
  <c r="AL317" i="1"/>
  <c r="AO317" i="1"/>
  <c r="BE317" i="1" s="1"/>
  <c r="AP317" i="1"/>
  <c r="M34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2" i="11" s="1"/>
  <c r="AL319" i="1"/>
  <c r="AO319" i="1"/>
  <c r="BE319" i="1" s="1"/>
  <c r="AP319" i="1"/>
  <c r="M34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3" i="11" s="1"/>
  <c r="AL320" i="1"/>
  <c r="AO320" i="1"/>
  <c r="BE320" i="1" s="1"/>
  <c r="AP320" i="1"/>
  <c r="M34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6" i="11" s="1"/>
  <c r="AL323" i="1"/>
  <c r="AO323" i="1"/>
  <c r="BE323" i="1" s="1"/>
  <c r="AP323" i="1"/>
  <c r="M34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8" i="11" s="1"/>
  <c r="AL325" i="1"/>
  <c r="AO325" i="1"/>
  <c r="BE325" i="1" s="1"/>
  <c r="AP325" i="1"/>
  <c r="M34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0" i="11" s="1"/>
  <c r="AL327" i="1"/>
  <c r="AO327" i="1"/>
  <c r="BE327" i="1" s="1"/>
  <c r="AP327" i="1"/>
  <c r="M35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1" i="11" s="1"/>
  <c r="AL328" i="1"/>
  <c r="AO328" i="1"/>
  <c r="BE328" i="1" s="1"/>
  <c r="AP328" i="1"/>
  <c r="M35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3" i="11" s="1"/>
  <c r="AL330" i="1"/>
  <c r="AO330" i="1"/>
  <c r="BE330" i="1" s="1"/>
  <c r="AP330" i="1"/>
  <c r="M35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4" i="11" s="1"/>
  <c r="AL331" i="1"/>
  <c r="AO331" i="1"/>
  <c r="BE331" i="1" s="1"/>
  <c r="AP331" i="1"/>
  <c r="M35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7" i="11" s="1"/>
  <c r="AL334" i="1"/>
  <c r="AO334" i="1"/>
  <c r="BE334" i="1" s="1"/>
  <c r="AP334" i="1"/>
  <c r="M35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59" i="11" s="1"/>
  <c r="AL336" i="1"/>
  <c r="AO336" i="1"/>
  <c r="BE336" i="1" s="1"/>
  <c r="AP336" i="1"/>
  <c r="M35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0" i="11" s="1"/>
  <c r="AL337" i="1"/>
  <c r="AO337" i="1"/>
  <c r="BE337" i="1" s="1"/>
  <c r="AP337" i="1"/>
  <c r="M36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2" i="11" s="1"/>
  <c r="AL339" i="1"/>
  <c r="AO339" i="1"/>
  <c r="BE339" i="1" s="1"/>
  <c r="AP339" i="1"/>
  <c r="M36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3" i="11" s="1"/>
  <c r="AL340" i="1"/>
  <c r="AO340" i="1"/>
  <c r="BE340" i="1" s="1"/>
  <c r="AP340" i="1"/>
  <c r="M36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5" i="11" s="1"/>
  <c r="AL342" i="1"/>
  <c r="AO342" i="1"/>
  <c r="BE342" i="1" s="1"/>
  <c r="AP342" i="1"/>
  <c r="M36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6" i="11" s="1"/>
  <c r="AL343" i="1"/>
  <c r="AO343" i="1"/>
  <c r="BE343" i="1" s="1"/>
  <c r="AP343" i="1"/>
  <c r="M36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8" i="11" s="1"/>
  <c r="AL345" i="1"/>
  <c r="AO345" i="1"/>
  <c r="BE345" i="1" s="1"/>
  <c r="AP345" i="1"/>
  <c r="M36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69" i="11" s="1"/>
  <c r="AL346" i="1"/>
  <c r="AO346" i="1"/>
  <c r="BE346" i="1" s="1"/>
  <c r="AP346" i="1"/>
  <c r="M36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1" i="11" s="1"/>
  <c r="AL348" i="1"/>
  <c r="AO348" i="1"/>
  <c r="BE348" i="1" s="1"/>
  <c r="AP348" i="1"/>
  <c r="M37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2" i="11" s="1"/>
  <c r="AL349" i="1"/>
  <c r="AO349" i="1"/>
  <c r="BE349" i="1" s="1"/>
  <c r="AP349" i="1"/>
  <c r="M37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4" i="11" s="1"/>
  <c r="AL351" i="1"/>
  <c r="AO351" i="1"/>
  <c r="BE351" i="1" s="1"/>
  <c r="AP351" i="1"/>
  <c r="M37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5" i="11" s="1"/>
  <c r="AL352" i="1"/>
  <c r="AO352" i="1"/>
  <c r="BE352" i="1" s="1"/>
  <c r="AP352" i="1"/>
  <c r="M37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7" i="11" s="1"/>
  <c r="AL354" i="1"/>
  <c r="AO354" i="1"/>
  <c r="BE354" i="1" s="1"/>
  <c r="AP354" i="1"/>
  <c r="M37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8" i="11" s="1"/>
  <c r="AL355" i="1"/>
  <c r="AO355" i="1"/>
  <c r="BE355" i="1" s="1"/>
  <c r="AP355" i="1"/>
  <c r="M37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0" i="11" s="1"/>
  <c r="AL357" i="1"/>
  <c r="AO357" i="1"/>
  <c r="BE357" i="1" s="1"/>
  <c r="AP357" i="1"/>
  <c r="M38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1" i="11" s="1"/>
  <c r="AL358" i="1"/>
  <c r="AO358" i="1"/>
  <c r="BE358" i="1" s="1"/>
  <c r="AP358" i="1"/>
  <c r="M38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4" i="11" s="1"/>
  <c r="AL361" i="1"/>
  <c r="AO361" i="1"/>
  <c r="BE361" i="1" s="1"/>
  <c r="AP361" i="1"/>
  <c r="M38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5" i="11" s="1"/>
  <c r="AL362" i="1"/>
  <c r="AO362" i="1"/>
  <c r="BE362" i="1" s="1"/>
  <c r="AP362" i="1"/>
  <c r="M38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7" i="11" s="1"/>
  <c r="AL364" i="1"/>
  <c r="AO364" i="1"/>
  <c r="BE364" i="1" s="1"/>
  <c r="AP364" i="1"/>
  <c r="M38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2" i="11" s="1"/>
  <c r="AL369" i="1"/>
  <c r="AO369" i="1"/>
  <c r="BE369" i="1" s="1"/>
  <c r="AP369" i="1"/>
  <c r="M39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3" i="11" s="1"/>
  <c r="AL370" i="1"/>
  <c r="AO370" i="1"/>
  <c r="BE370" i="1" s="1"/>
  <c r="AP370" i="1"/>
  <c r="M39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4" i="11" s="1"/>
  <c r="AL371" i="1"/>
  <c r="AO371" i="1"/>
  <c r="BE371" i="1" s="1"/>
  <c r="AP371" i="1"/>
  <c r="M39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7" i="11" s="1"/>
  <c r="AL374" i="1"/>
  <c r="AO374" i="1"/>
  <c r="BE374" i="1" s="1"/>
  <c r="AP374" i="1"/>
  <c r="M39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0" i="11" s="1"/>
  <c r="AL377" i="1"/>
  <c r="AO377" i="1"/>
  <c r="BE377" i="1" s="1"/>
  <c r="AP377" i="1"/>
  <c r="M40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1" i="11" s="1"/>
  <c r="AL378" i="1"/>
  <c r="AO378" i="1"/>
  <c r="BE378" i="1" s="1"/>
  <c r="AP378" i="1"/>
  <c r="M40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2" i="11" s="1"/>
  <c r="AL379" i="1"/>
  <c r="AO379" i="1"/>
  <c r="BE379" i="1" s="1"/>
  <c r="AP379" i="1"/>
  <c r="M40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3" i="11" s="1"/>
  <c r="AL380" i="1"/>
  <c r="AO380" i="1"/>
  <c r="BE380" i="1" s="1"/>
  <c r="AP380" i="1"/>
  <c r="M40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4" i="11" s="1"/>
  <c r="AL381" i="1"/>
  <c r="AO381" i="1"/>
  <c r="BE381" i="1" s="1"/>
  <c r="AP381" i="1"/>
  <c r="M40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5" i="11" s="1"/>
  <c r="AL382" i="1"/>
  <c r="AO382" i="1"/>
  <c r="BE382" i="1" s="1"/>
  <c r="AP382" i="1"/>
  <c r="M40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6" i="11" s="1"/>
  <c r="AL383" i="1"/>
  <c r="AO383" i="1"/>
  <c r="BE383" i="1" s="1"/>
  <c r="AP383" i="1"/>
  <c r="M40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7" i="11" s="1"/>
  <c r="AL384" i="1"/>
  <c r="AO384" i="1"/>
  <c r="BE384" i="1" s="1"/>
  <c r="AP384" i="1"/>
  <c r="M40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8" i="11" s="1"/>
  <c r="AL385" i="1"/>
  <c r="AO385" i="1"/>
  <c r="BE385" i="1" s="1"/>
  <c r="AP385" i="1"/>
  <c r="M40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09" i="11" s="1"/>
  <c r="AL386" i="1"/>
  <c r="AO386" i="1"/>
  <c r="BE386" i="1" s="1"/>
  <c r="AP386" i="1"/>
  <c r="M40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0" i="11" s="1"/>
  <c r="AL387" i="1"/>
  <c r="AO387" i="1"/>
  <c r="BE387" i="1" s="1"/>
  <c r="AP387" i="1"/>
  <c r="M41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1" i="11" s="1"/>
  <c r="AL388" i="1"/>
  <c r="AO388" i="1"/>
  <c r="BE388" i="1" s="1"/>
  <c r="AP388" i="1"/>
  <c r="M41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2" i="11" s="1"/>
  <c r="AL389" i="1"/>
  <c r="AO389" i="1"/>
  <c r="BE389" i="1" s="1"/>
  <c r="AP389" i="1"/>
  <c r="M41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3" i="11" s="1"/>
  <c r="AL390" i="1"/>
  <c r="AO390" i="1"/>
  <c r="BE390" i="1" s="1"/>
  <c r="AP390" i="1"/>
  <c r="M41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4" i="11" s="1"/>
  <c r="AL391" i="1"/>
  <c r="AO391" i="1"/>
  <c r="BE391" i="1" s="1"/>
  <c r="AP391" i="1"/>
  <c r="M41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5" i="11" s="1"/>
  <c r="AL392" i="1"/>
  <c r="AO392" i="1"/>
  <c r="BE392" i="1" s="1"/>
  <c r="AP392" i="1"/>
  <c r="M41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6" i="11" s="1"/>
  <c r="AL393" i="1"/>
  <c r="AO393" i="1"/>
  <c r="BE393" i="1" s="1"/>
  <c r="AP393" i="1"/>
  <c r="M41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7" i="11" s="1"/>
  <c r="AL394" i="1"/>
  <c r="AO394" i="1"/>
  <c r="BE394" i="1" s="1"/>
  <c r="AP394" i="1"/>
  <c r="M41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8" i="11" s="1"/>
  <c r="AL395" i="1"/>
  <c r="AO395" i="1"/>
  <c r="BE395" i="1" s="1"/>
  <c r="AP395" i="1"/>
  <c r="M41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19" i="11" s="1"/>
  <c r="AL396" i="1"/>
  <c r="AO396" i="1"/>
  <c r="BE396" i="1" s="1"/>
  <c r="AP396" i="1"/>
  <c r="M41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0" i="11" s="1"/>
  <c r="AL397" i="1"/>
  <c r="AO397" i="1"/>
  <c r="BE397" i="1" s="1"/>
  <c r="AP397" i="1"/>
  <c r="M42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1" i="11" s="1"/>
  <c r="AL398" i="1"/>
  <c r="AO398" i="1"/>
  <c r="BE398" i="1" s="1"/>
  <c r="AP398" i="1"/>
  <c r="M42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2" i="11" s="1"/>
  <c r="AL399" i="1"/>
  <c r="AO399" i="1"/>
  <c r="BE399" i="1" s="1"/>
  <c r="AP399" i="1"/>
  <c r="M42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3" i="11" s="1"/>
  <c r="AL400" i="1"/>
  <c r="AO400" i="1"/>
  <c r="BE400" i="1" s="1"/>
  <c r="AP400" i="1"/>
  <c r="M42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4" i="11" s="1"/>
  <c r="AL401" i="1"/>
  <c r="AO401" i="1"/>
  <c r="BE401" i="1" s="1"/>
  <c r="AP401" i="1"/>
  <c r="M42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5" i="11" s="1"/>
  <c r="AL402" i="1"/>
  <c r="AO402" i="1"/>
  <c r="BE402" i="1" s="1"/>
  <c r="AP402" i="1"/>
  <c r="M42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6" i="11" s="1"/>
  <c r="AL403" i="1"/>
  <c r="AO403" i="1"/>
  <c r="BE403" i="1" s="1"/>
  <c r="AP403" i="1"/>
  <c r="M42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7" i="11" s="1"/>
  <c r="AL404" i="1"/>
  <c r="AO404" i="1"/>
  <c r="BE404" i="1" s="1"/>
  <c r="AP404" i="1"/>
  <c r="M42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29" i="11" s="1"/>
  <c r="AL406" i="1"/>
  <c r="AO406" i="1"/>
  <c r="BE406" i="1" s="1"/>
  <c r="AP406" i="1"/>
  <c r="M42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0" i="11" s="1"/>
  <c r="AL407" i="1"/>
  <c r="AO407" i="1"/>
  <c r="BE407" i="1" s="1"/>
  <c r="AP407" i="1"/>
  <c r="M43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2" i="11" s="1"/>
  <c r="AL409" i="1"/>
  <c r="AO409" i="1"/>
  <c r="BE409" i="1" s="1"/>
  <c r="AP409" i="1"/>
  <c r="M43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3" i="11" s="1"/>
  <c r="AL410" i="1"/>
  <c r="AO410" i="1"/>
  <c r="BE410" i="1" s="1"/>
  <c r="AP410" i="1"/>
  <c r="M43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5" i="11" s="1"/>
  <c r="AL412" i="1"/>
  <c r="AO412" i="1"/>
  <c r="BE412" i="1" s="1"/>
  <c r="AP412" i="1"/>
  <c r="M43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6" i="11" s="1"/>
  <c r="AL413" i="1"/>
  <c r="AO413" i="1"/>
  <c r="BE413" i="1" s="1"/>
  <c r="AP413" i="1"/>
  <c r="M43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8" i="11" s="1"/>
  <c r="AL415" i="1"/>
  <c r="AO415" i="1"/>
  <c r="BE415" i="1" s="1"/>
  <c r="AP415" i="1"/>
  <c r="M43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39" i="11" s="1"/>
  <c r="AL416" i="1"/>
  <c r="AO416" i="1"/>
  <c r="BE416" i="1" s="1"/>
  <c r="AP416" i="1"/>
  <c r="M43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0" i="11" s="1"/>
  <c r="AL417" i="1"/>
  <c r="AO417" i="1"/>
  <c r="BE417" i="1" s="1"/>
  <c r="AP417" i="1"/>
  <c r="M44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1" i="11" s="1"/>
  <c r="AL418" i="1"/>
  <c r="AO418" i="1"/>
  <c r="BE418" i="1" s="1"/>
  <c r="AP418" i="1"/>
  <c r="M44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2" i="11" s="1"/>
  <c r="AL419" i="1"/>
  <c r="AO419" i="1"/>
  <c r="BE419" i="1" s="1"/>
  <c r="AP419" i="1"/>
  <c r="M44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4" i="11" s="1"/>
  <c r="AL421" i="1"/>
  <c r="AO421" i="1"/>
  <c r="BE421" i="1" s="1"/>
  <c r="AP421" i="1"/>
  <c r="M44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5" i="11" s="1"/>
  <c r="AL422" i="1"/>
  <c r="AO422" i="1"/>
  <c r="BE422" i="1" s="1"/>
  <c r="AP422" i="1"/>
  <c r="M44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8" i="11" s="1"/>
  <c r="AL425" i="1"/>
  <c r="AO425" i="1"/>
  <c r="BE425" i="1" s="1"/>
  <c r="AP425" i="1"/>
  <c r="M44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0" i="11" s="1"/>
  <c r="AL427" i="1"/>
  <c r="AO427" i="1"/>
  <c r="BE427" i="1" s="1"/>
  <c r="AP427" i="1"/>
  <c r="M45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1" i="11" s="1"/>
  <c r="AL428" i="1"/>
  <c r="AO428" i="1"/>
  <c r="BE428" i="1" s="1"/>
  <c r="AP428" i="1"/>
  <c r="M45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2" i="11" s="1"/>
  <c r="AL429" i="1"/>
  <c r="AO429" i="1"/>
  <c r="BE429" i="1" s="1"/>
  <c r="AP429" i="1"/>
  <c r="M45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3" i="11" s="1"/>
  <c r="AL430" i="1"/>
  <c r="AO430" i="1"/>
  <c r="BE430" i="1" s="1"/>
  <c r="AP430" i="1"/>
  <c r="M45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4" i="11" s="1"/>
  <c r="AL431" i="1"/>
  <c r="AO431" i="1"/>
  <c r="BE431" i="1" s="1"/>
  <c r="AP431" i="1"/>
  <c r="M45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5" i="11" s="1"/>
  <c r="AL432" i="1"/>
  <c r="AO432" i="1"/>
  <c r="BE432" i="1" s="1"/>
  <c r="AP432" i="1"/>
  <c r="M45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6" i="11" s="1"/>
  <c r="AL433" i="1"/>
  <c r="AO433" i="1"/>
  <c r="BE433" i="1" s="1"/>
  <c r="AP433" i="1"/>
  <c r="M45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7" i="11" s="1"/>
  <c r="AL434" i="1"/>
  <c r="AO434" i="1"/>
  <c r="BE434" i="1" s="1"/>
  <c r="AP434" i="1"/>
  <c r="M45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8" i="11" s="1"/>
  <c r="AL435" i="1"/>
  <c r="AO435" i="1"/>
  <c r="BE435" i="1" s="1"/>
  <c r="AP435" i="1"/>
  <c r="M45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59" i="11" s="1"/>
  <c r="AL436" i="1"/>
  <c r="AO436" i="1"/>
  <c r="BE436" i="1" s="1"/>
  <c r="AP436" i="1"/>
  <c r="M45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0" i="11" s="1"/>
  <c r="AL437" i="1"/>
  <c r="AO437" i="1"/>
  <c r="BE437" i="1" s="1"/>
  <c r="AP437" i="1"/>
  <c r="M46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1" i="11" s="1"/>
  <c r="AL438" i="1"/>
  <c r="AO438" i="1"/>
  <c r="BE438" i="1" s="1"/>
  <c r="AP438" i="1"/>
  <c r="M46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2" i="11" s="1"/>
  <c r="AL439" i="1"/>
  <c r="AO439" i="1"/>
  <c r="BE439" i="1" s="1"/>
  <c r="AP439" i="1"/>
  <c r="M46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3" i="11" s="1"/>
  <c r="AL440" i="1"/>
  <c r="AO440" i="1"/>
  <c r="BE440" i="1" s="1"/>
  <c r="AP440" i="1"/>
  <c r="M46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4" i="11" s="1"/>
  <c r="AL441" i="1"/>
  <c r="AO441" i="1"/>
  <c r="BE441" i="1" s="1"/>
  <c r="AP441" i="1"/>
  <c r="M46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5" i="11" s="1"/>
  <c r="AL442" i="1"/>
  <c r="AO442" i="1"/>
  <c r="BE442" i="1" s="1"/>
  <c r="AP442" i="1"/>
  <c r="M46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7" i="11" s="1"/>
  <c r="AL444" i="1"/>
  <c r="AO444" i="1"/>
  <c r="BE444" i="1" s="1"/>
  <c r="AP444" i="1"/>
  <c r="M46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8" i="11" s="1"/>
  <c r="AL445" i="1"/>
  <c r="AO445" i="1"/>
  <c r="BE445" i="1" s="1"/>
  <c r="AP445" i="1"/>
  <c r="M46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0" i="11" s="1"/>
  <c r="AL447" i="1"/>
  <c r="AO447" i="1"/>
  <c r="BE447" i="1" s="1"/>
  <c r="AP447" i="1"/>
  <c r="M47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1" i="11" s="1"/>
  <c r="AL448" i="1"/>
  <c r="AO448" i="1"/>
  <c r="BE448" i="1" s="1"/>
  <c r="AP448" i="1"/>
  <c r="M47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2" i="11" s="1"/>
  <c r="AL449" i="1"/>
  <c r="AO449" i="1"/>
  <c r="BE449" i="1" s="1"/>
  <c r="AP449" i="1"/>
  <c r="M47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3" i="11" s="1"/>
  <c r="AL450" i="1"/>
  <c r="AO450" i="1"/>
  <c r="BE450" i="1" s="1"/>
  <c r="AP450" i="1"/>
  <c r="M47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4" i="11" s="1"/>
  <c r="AL451" i="1"/>
  <c r="AO451" i="1"/>
  <c r="BE451" i="1" s="1"/>
  <c r="AP451" i="1"/>
  <c r="M47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5" i="11" s="1"/>
  <c r="AL452" i="1"/>
  <c r="AO452" i="1"/>
  <c r="BE452" i="1" s="1"/>
  <c r="AP452" i="1"/>
  <c r="M47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6" i="11" s="1"/>
  <c r="AL453" i="1"/>
  <c r="AO453" i="1"/>
  <c r="BE453" i="1" s="1"/>
  <c r="AP453" i="1"/>
  <c r="M47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7" i="11" s="1"/>
  <c r="AL454" i="1"/>
  <c r="AO454" i="1"/>
  <c r="BE454" i="1" s="1"/>
  <c r="AP454" i="1"/>
  <c r="M47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8" i="11" s="1"/>
  <c r="AL455" i="1"/>
  <c r="AO455" i="1"/>
  <c r="BE455" i="1" s="1"/>
  <c r="AP455" i="1"/>
  <c r="M47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79" i="11" s="1"/>
  <c r="AL456" i="1"/>
  <c r="AO456" i="1"/>
  <c r="BE456" i="1" s="1"/>
  <c r="AP456" i="1"/>
  <c r="M47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0" i="11" s="1"/>
  <c r="AL457" i="1"/>
  <c r="AO457" i="1"/>
  <c r="BE457" i="1" s="1"/>
  <c r="AP457" i="1"/>
  <c r="M48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1" i="11" s="1"/>
  <c r="AL458" i="1"/>
  <c r="AO458" i="1"/>
  <c r="BE458" i="1" s="1"/>
  <c r="AP458" i="1"/>
  <c r="M48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2" i="11" s="1"/>
  <c r="AL459" i="1"/>
  <c r="AO459" i="1"/>
  <c r="BE459" i="1" s="1"/>
  <c r="AP459" i="1"/>
  <c r="M48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3" i="11" s="1"/>
  <c r="AL460" i="1"/>
  <c r="AO460" i="1"/>
  <c r="BE460" i="1" s="1"/>
  <c r="AP460" i="1"/>
  <c r="M48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4" i="11" s="1"/>
  <c r="AL461" i="1"/>
  <c r="AO461" i="1"/>
  <c r="BE461" i="1" s="1"/>
  <c r="AP461" i="1"/>
  <c r="M48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5" i="11" s="1"/>
  <c r="AL462" i="1"/>
  <c r="AO462" i="1"/>
  <c r="BE462" i="1" s="1"/>
  <c r="AP462" i="1"/>
  <c r="M48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6" i="11" s="1"/>
  <c r="AL463" i="1"/>
  <c r="AO463" i="1"/>
  <c r="BE463" i="1" s="1"/>
  <c r="AP463" i="1"/>
  <c r="M48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7" i="11" s="1"/>
  <c r="AL464" i="1"/>
  <c r="AO464" i="1"/>
  <c r="BE464" i="1" s="1"/>
  <c r="AP464" i="1"/>
  <c r="M48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8" i="11" s="1"/>
  <c r="AL465" i="1"/>
  <c r="AO465" i="1"/>
  <c r="BE465" i="1" s="1"/>
  <c r="AP465" i="1"/>
  <c r="M48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89" i="11" s="1"/>
  <c r="AL466" i="1"/>
  <c r="AO466" i="1"/>
  <c r="BE466" i="1" s="1"/>
  <c r="AP466" i="1"/>
  <c r="M48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1" i="11" s="1"/>
  <c r="AL468" i="1"/>
  <c r="AO468" i="1"/>
  <c r="BE468" i="1" s="1"/>
  <c r="AP468" i="1"/>
  <c r="M49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2" i="11" s="1"/>
  <c r="AL469" i="1"/>
  <c r="AO469" i="1"/>
  <c r="BE469" i="1" s="1"/>
  <c r="AP469" i="1"/>
  <c r="M49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4" i="11" s="1"/>
  <c r="AL471" i="1"/>
  <c r="AO471" i="1"/>
  <c r="BE471" i="1" s="1"/>
  <c r="AP471" i="1"/>
  <c r="M49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5" i="11" s="1"/>
  <c r="AL472" i="1"/>
  <c r="AO472" i="1"/>
  <c r="BE472" i="1" s="1"/>
  <c r="AP472" i="1"/>
  <c r="M49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6" i="11" s="1"/>
  <c r="AL473" i="1"/>
  <c r="AO473" i="1"/>
  <c r="BE473" i="1" s="1"/>
  <c r="AP473" i="1"/>
  <c r="M49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8" i="11" s="1"/>
  <c r="AL475" i="1"/>
  <c r="AO475" i="1"/>
  <c r="BE475" i="1" s="1"/>
  <c r="AP475" i="1"/>
  <c r="M49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0" i="11" s="1"/>
  <c r="AL477" i="1"/>
  <c r="AO477" i="1"/>
  <c r="BE477" i="1" s="1"/>
  <c r="AP477" i="1"/>
  <c r="M50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1" i="11" s="1"/>
  <c r="AL478" i="1"/>
  <c r="AO478" i="1"/>
  <c r="BE478" i="1" s="1"/>
  <c r="AP478" i="1"/>
  <c r="M50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4" i="11" s="1"/>
  <c r="AL481" i="1"/>
  <c r="AO481" i="1"/>
  <c r="BE481" i="1" s="1"/>
  <c r="AP481" i="1"/>
  <c r="M50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6" i="11" s="1"/>
  <c r="AL483" i="1"/>
  <c r="AO483" i="1"/>
  <c r="BE483" i="1" s="1"/>
  <c r="AP483" i="1"/>
  <c r="M50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7" i="11" s="1"/>
  <c r="AL484" i="1"/>
  <c r="AO484" i="1"/>
  <c r="BE484" i="1" s="1"/>
  <c r="AP484" i="1"/>
  <c r="M50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8" i="11" s="1"/>
  <c r="AL485" i="1"/>
  <c r="AO485" i="1"/>
  <c r="BE485" i="1" s="1"/>
  <c r="AP485" i="1"/>
  <c r="M50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0" i="11" s="1"/>
  <c r="AL487" i="1"/>
  <c r="AO487" i="1"/>
  <c r="BE487" i="1" s="1"/>
  <c r="AP487" i="1"/>
  <c r="M51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2" i="11" s="1"/>
  <c r="AL489" i="1"/>
  <c r="AO489" i="1"/>
  <c r="BE489" i="1" s="1"/>
  <c r="AP489" i="1"/>
  <c r="M51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3" i="11" s="1"/>
  <c r="AL490" i="1"/>
  <c r="AO490" i="1"/>
  <c r="BE490" i="1" s="1"/>
  <c r="AP490" i="1"/>
  <c r="M51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5" i="11" s="1"/>
  <c r="AL492" i="1"/>
  <c r="AO492" i="1"/>
  <c r="BE492" i="1" s="1"/>
  <c r="AP492" i="1"/>
  <c r="M51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6" i="11" s="1"/>
  <c r="AL493" i="1"/>
  <c r="AO493" i="1"/>
  <c r="BE493" i="1" s="1"/>
  <c r="AP493" i="1"/>
  <c r="M51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8" i="11" s="1"/>
  <c r="AL495" i="1"/>
  <c r="AO495" i="1"/>
  <c r="BE495" i="1" s="1"/>
  <c r="AP495" i="1"/>
  <c r="M51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19" i="11" s="1"/>
  <c r="AL496" i="1"/>
  <c r="AO496" i="1"/>
  <c r="BE496" i="1" s="1"/>
  <c r="AP496" i="1"/>
  <c r="M51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2" i="11" s="1"/>
  <c r="AL499" i="1"/>
  <c r="AO499" i="1"/>
  <c r="BE499" i="1" s="1"/>
  <c r="AP499" i="1"/>
  <c r="M52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3" i="11" s="1"/>
  <c r="AL500" i="1"/>
  <c r="AO500" i="1"/>
  <c r="BE500" i="1" s="1"/>
  <c r="AP500" i="1"/>
  <c r="M52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4" i="11" s="1"/>
  <c r="AL501" i="1"/>
  <c r="AO501" i="1"/>
  <c r="BE501" i="1" s="1"/>
  <c r="AP501" i="1"/>
  <c r="M52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5" i="11" s="1"/>
  <c r="AL502" i="1"/>
  <c r="AO502" i="1"/>
  <c r="BE502" i="1" s="1"/>
  <c r="AP502" i="1"/>
  <c r="M52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7" i="11" s="1"/>
  <c r="AL504" i="1"/>
  <c r="AO504" i="1"/>
  <c r="BE504" i="1" s="1"/>
  <c r="AP504" i="1"/>
  <c r="M52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8" i="11" s="1"/>
  <c r="AL505" i="1"/>
  <c r="AO505" i="1"/>
  <c r="BE505" i="1" s="1"/>
  <c r="AP505" i="1"/>
  <c r="M52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0" i="11" s="1"/>
  <c r="AL507" i="1"/>
  <c r="AO507" i="1"/>
  <c r="BE507" i="1" s="1"/>
  <c r="AP507" i="1"/>
  <c r="M53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1" i="11" s="1"/>
  <c r="AL508" i="1"/>
  <c r="AO508" i="1"/>
  <c r="BE508" i="1" s="1"/>
  <c r="AP508" i="1"/>
  <c r="M53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3" i="11" s="1"/>
  <c r="AL510" i="1"/>
  <c r="AO510" i="1"/>
  <c r="BE510" i="1" s="1"/>
  <c r="AP510" i="1"/>
  <c r="M53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4" i="11" s="1"/>
  <c r="AL511" i="1"/>
  <c r="AO511" i="1"/>
  <c r="BE511" i="1" s="1"/>
  <c r="AP511" i="1"/>
  <c r="M53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5" i="11" s="1"/>
  <c r="AL512" i="1"/>
  <c r="AO512" i="1"/>
  <c r="BE512" i="1" s="1"/>
  <c r="AP512" i="1"/>
  <c r="M53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6" i="11" s="1"/>
  <c r="AL513" i="1"/>
  <c r="AO513" i="1"/>
  <c r="BE513" i="1" s="1"/>
  <c r="AP513" i="1"/>
  <c r="M53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39" i="11" s="1"/>
  <c r="AL516" i="1"/>
  <c r="AO516" i="1"/>
  <c r="BE516" i="1" s="1"/>
  <c r="AP516" i="1"/>
  <c r="M53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2" i="11" s="1"/>
  <c r="AL519" i="1"/>
  <c r="AO519" i="1"/>
  <c r="BE519" i="1" s="1"/>
  <c r="AP519" i="1"/>
  <c r="M54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5" i="11" s="1"/>
  <c r="AL522" i="1"/>
  <c r="AO522" i="1"/>
  <c r="BE522" i="1" s="1"/>
  <c r="AP522" i="1"/>
  <c r="M54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6" i="11" s="1"/>
  <c r="AL523" i="1"/>
  <c r="AO523" i="1"/>
  <c r="BE523" i="1" s="1"/>
  <c r="AP523" i="1"/>
  <c r="M54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7" i="11" s="1"/>
  <c r="AL524" i="1"/>
  <c r="AO524" i="1"/>
  <c r="BE524" i="1" s="1"/>
  <c r="AP524" i="1"/>
  <c r="M54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8" i="11" s="1"/>
  <c r="AL525" i="1"/>
  <c r="AO525" i="1"/>
  <c r="BE525" i="1" s="1"/>
  <c r="AP525" i="1"/>
  <c r="M54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0" i="11" s="1"/>
  <c r="AL527" i="1"/>
  <c r="AO527" i="1"/>
  <c r="BE527" i="1" s="1"/>
  <c r="AP527" i="1"/>
  <c r="M55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1" i="11" s="1"/>
  <c r="AL528" i="1"/>
  <c r="AO528" i="1"/>
  <c r="BE528" i="1" s="1"/>
  <c r="AP528" i="1"/>
  <c r="M55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3" i="11" s="1"/>
  <c r="AL530" i="1"/>
  <c r="AO530" i="1"/>
  <c r="BE530" i="1" s="1"/>
  <c r="AP530" i="1"/>
  <c r="M55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4" i="11" s="1"/>
  <c r="AL531" i="1"/>
  <c r="AO531" i="1"/>
  <c r="BE531" i="1" s="1"/>
  <c r="AP531" i="1"/>
  <c r="M55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6" i="11" s="1"/>
  <c r="AL533" i="1"/>
  <c r="AO533" i="1"/>
  <c r="BE533" i="1" s="1"/>
  <c r="AP533" i="1"/>
  <c r="M55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7" i="11" s="1"/>
  <c r="AL534" i="1"/>
  <c r="AO534" i="1"/>
  <c r="BE534" i="1" s="1"/>
  <c r="AP534" i="1"/>
  <c r="M55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0" i="11" s="1"/>
  <c r="AL537" i="1"/>
  <c r="AO537" i="1"/>
  <c r="BE537" i="1" s="1"/>
  <c r="AP537" i="1"/>
  <c r="M56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1" i="11" s="1"/>
  <c r="AL538" i="1"/>
  <c r="AO538" i="1"/>
  <c r="BE538" i="1" s="1"/>
  <c r="AP538" i="1"/>
  <c r="M56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2" i="11" s="1"/>
  <c r="AL539" i="1"/>
  <c r="AO539" i="1"/>
  <c r="BE539" i="1" s="1"/>
  <c r="AP539" i="1"/>
  <c r="M56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3" i="11" s="1"/>
  <c r="AL540" i="1"/>
  <c r="AO540" i="1"/>
  <c r="BE540" i="1" s="1"/>
  <c r="AP540" i="1"/>
  <c r="M56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5" i="11" s="1"/>
  <c r="AL542" i="1"/>
  <c r="AO542" i="1"/>
  <c r="BE542" i="1" s="1"/>
  <c r="AP542" i="1"/>
  <c r="M56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6" i="11" s="1"/>
  <c r="AL543" i="1"/>
  <c r="AO543" i="1"/>
  <c r="BE543" i="1" s="1"/>
  <c r="AP543" i="1"/>
  <c r="M56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8" i="11" s="1"/>
  <c r="AL545" i="1"/>
  <c r="AO545" i="1"/>
  <c r="BE545" i="1" s="1"/>
  <c r="AP545" i="1"/>
  <c r="M56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69" i="11" s="1"/>
  <c r="AL546" i="1"/>
  <c r="AO546" i="1"/>
  <c r="BE546" i="1" s="1"/>
  <c r="AP546" i="1"/>
  <c r="M56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4" i="11" s="1"/>
  <c r="AL551" i="1"/>
  <c r="AO551" i="1"/>
  <c r="BE551" i="1" s="1"/>
  <c r="AP551" i="1"/>
  <c r="M57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5" i="11" s="1"/>
  <c r="AL552" i="1"/>
  <c r="AO552" i="1"/>
  <c r="BE552" i="1" s="1"/>
  <c r="AP552" i="1"/>
  <c r="M57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7" i="11" s="1"/>
  <c r="AL554" i="1"/>
  <c r="AO554" i="1"/>
  <c r="BE554" i="1" s="1"/>
  <c r="AP554" i="1"/>
  <c r="M57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79" i="11" s="1"/>
  <c r="AL556" i="1"/>
  <c r="AO556" i="1"/>
  <c r="BE556" i="1" s="1"/>
  <c r="AP556" i="1"/>
  <c r="M57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2" i="11" s="1"/>
  <c r="AL559" i="1"/>
  <c r="AO559" i="1"/>
  <c r="BE559" i="1" s="1"/>
  <c r="AP559" i="1"/>
  <c r="M58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3" i="11" s="1"/>
  <c r="AL560" i="1"/>
  <c r="AO560" i="1"/>
  <c r="BE560" i="1" s="1"/>
  <c r="AP560" i="1"/>
  <c r="M58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4" i="11" s="1"/>
  <c r="AL561" i="1"/>
  <c r="AO561" i="1"/>
  <c r="BE561" i="1" s="1"/>
  <c r="AP561" i="1"/>
  <c r="M58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5" i="11" s="1"/>
  <c r="AL562" i="1"/>
  <c r="AO562" i="1"/>
  <c r="BE562" i="1" s="1"/>
  <c r="AP562" i="1"/>
  <c r="M58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6" i="11" s="1"/>
  <c r="AL563" i="1"/>
  <c r="AO563" i="1"/>
  <c r="BE563" i="1" s="1"/>
  <c r="AP563" i="1"/>
  <c r="M58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7" i="11" s="1"/>
  <c r="AL564" i="1"/>
  <c r="AO564" i="1"/>
  <c r="BE564" i="1" s="1"/>
  <c r="AP564" i="1"/>
  <c r="M58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89" i="11" s="1"/>
  <c r="AL566" i="1"/>
  <c r="AO566" i="1"/>
  <c r="BE566" i="1" s="1"/>
  <c r="AP566" i="1"/>
  <c r="M58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0" i="11" s="1"/>
  <c r="AL567" i="1"/>
  <c r="AO567" i="1"/>
  <c r="BE567" i="1" s="1"/>
  <c r="AP567" i="1"/>
  <c r="M59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2" i="11" s="1"/>
  <c r="AL569" i="1"/>
  <c r="AO569" i="1"/>
  <c r="BE569" i="1" s="1"/>
  <c r="AP569" i="1"/>
  <c r="M59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3" i="11" s="1"/>
  <c r="AL570" i="1"/>
  <c r="AO570" i="1"/>
  <c r="BE570" i="1" s="1"/>
  <c r="AP570" i="1"/>
  <c r="M59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5" i="11" s="1"/>
  <c r="AL572" i="1"/>
  <c r="AO572" i="1"/>
  <c r="BE572" i="1" s="1"/>
  <c r="AP572" i="1"/>
  <c r="M59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6" i="11" s="1"/>
  <c r="AL573" i="1"/>
  <c r="AO573" i="1"/>
  <c r="BE573" i="1" s="1"/>
  <c r="AP573" i="1"/>
  <c r="M59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8" i="11" s="1"/>
  <c r="AL575" i="1"/>
  <c r="AO575" i="1"/>
  <c r="BE575" i="1" s="1"/>
  <c r="AP575" i="1"/>
  <c r="M59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599" i="11" s="1"/>
  <c r="AL576" i="1"/>
  <c r="AO576" i="1"/>
  <c r="BE576" i="1" s="1"/>
  <c r="AP576" i="1"/>
  <c r="M59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1" i="11" s="1"/>
  <c r="AL578" i="1"/>
  <c r="AO578" i="1"/>
  <c r="BE578" i="1" s="1"/>
  <c r="AP578" i="1"/>
  <c r="M60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2" i="11" s="1"/>
  <c r="AL579" i="1"/>
  <c r="AO579" i="1"/>
  <c r="BE579" i="1" s="1"/>
  <c r="AP579" i="1"/>
  <c r="M60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4" i="11" s="1"/>
  <c r="AL581" i="1"/>
  <c r="AO581" i="1"/>
  <c r="BE581" i="1" s="1"/>
  <c r="AP581" i="1"/>
  <c r="M60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5" i="11" s="1"/>
  <c r="AL582" i="1"/>
  <c r="AO582" i="1"/>
  <c r="BE582" i="1" s="1"/>
  <c r="AP582" i="1"/>
  <c r="M60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7" i="11" s="1"/>
  <c r="AL584" i="1"/>
  <c r="AO584" i="1"/>
  <c r="BE584" i="1" s="1"/>
  <c r="AP584" i="1"/>
  <c r="M60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8" i="11" s="1"/>
  <c r="AL585" i="1"/>
  <c r="AO585" i="1"/>
  <c r="BE585" i="1" s="1"/>
  <c r="AP585" i="1"/>
  <c r="M60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0" i="11" s="1"/>
  <c r="AL587" i="1"/>
  <c r="AO587" i="1"/>
  <c r="BE587" i="1" s="1"/>
  <c r="AP587" i="1"/>
  <c r="M61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1" i="11" s="1"/>
  <c r="AL588" i="1"/>
  <c r="AO588" i="1"/>
  <c r="BE588" i="1" s="1"/>
  <c r="AP588" i="1"/>
  <c r="M61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3" i="11" s="1"/>
  <c r="AL590" i="1"/>
  <c r="AO590" i="1"/>
  <c r="BE590" i="1" s="1"/>
  <c r="AP590" i="1"/>
  <c r="M61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4" i="11" s="1"/>
  <c r="AL591" i="1"/>
  <c r="AO591" i="1"/>
  <c r="BE591" i="1" s="1"/>
  <c r="AP591" i="1"/>
  <c r="M61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6" i="11" s="1"/>
  <c r="AL593" i="1"/>
  <c r="AO593" i="1"/>
  <c r="BE593" i="1" s="1"/>
  <c r="AP593" i="1"/>
  <c r="M61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7" i="11" s="1"/>
  <c r="AL594" i="1"/>
  <c r="AO594" i="1"/>
  <c r="BE594" i="1" s="1"/>
  <c r="AP594" i="1"/>
  <c r="M61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19" i="11" s="1"/>
  <c r="AL596" i="1"/>
  <c r="AO596" i="1"/>
  <c r="BE596" i="1" s="1"/>
  <c r="AP596" i="1"/>
  <c r="M61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0" i="11" s="1"/>
  <c r="AL597" i="1"/>
  <c r="AO597" i="1"/>
  <c r="BE597" i="1" s="1"/>
  <c r="AP597" i="1"/>
  <c r="M62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2" i="11" s="1"/>
  <c r="AL599" i="1"/>
  <c r="AO599" i="1"/>
  <c r="BE599" i="1" s="1"/>
  <c r="AP599" i="1"/>
  <c r="M62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3" i="11" s="1"/>
  <c r="AL600" i="1"/>
  <c r="AO600" i="1"/>
  <c r="BE600" i="1" s="1"/>
  <c r="AP600" i="1"/>
  <c r="M62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6" i="11" s="1"/>
  <c r="AL603" i="1"/>
  <c r="AO603" i="1"/>
  <c r="BE603" i="1" s="1"/>
  <c r="AP603" i="1"/>
  <c r="M62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8" i="11" s="1"/>
  <c r="AL605" i="1"/>
  <c r="AO605" i="1"/>
  <c r="BE605" i="1" s="1"/>
  <c r="AP605" i="1"/>
  <c r="M62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29" i="11" s="1"/>
  <c r="AL606" i="1"/>
  <c r="AO606" i="1"/>
  <c r="BE606" i="1" s="1"/>
  <c r="AP606" i="1"/>
  <c r="M62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2" i="11" s="1"/>
  <c r="AL609" i="1"/>
  <c r="AO609" i="1"/>
  <c r="BE609" i="1" s="1"/>
  <c r="AP609" i="1"/>
  <c r="M63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5" i="11" s="1"/>
  <c r="AL612" i="1"/>
  <c r="AO612" i="1"/>
  <c r="BE612" i="1" s="1"/>
  <c r="AP612" i="1"/>
  <c r="M63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8" i="11" s="1"/>
  <c r="AL615" i="1"/>
  <c r="AO615" i="1"/>
  <c r="BE615" i="1" s="1"/>
  <c r="AP615" i="1"/>
  <c r="M63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0" i="11" s="1"/>
  <c r="AL617" i="1"/>
  <c r="AO617" i="1"/>
  <c r="BE617" i="1" s="1"/>
  <c r="AP617" i="1"/>
  <c r="M64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1" i="11" s="1"/>
  <c r="AL618" i="1"/>
  <c r="AO618" i="1"/>
  <c r="BE618" i="1" s="1"/>
  <c r="AP618" i="1"/>
  <c r="M64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4" i="11" s="1"/>
  <c r="AL621" i="1"/>
  <c r="AO621" i="1"/>
  <c r="BE621" i="1" s="1"/>
  <c r="AP621" i="1"/>
  <c r="M64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7" i="11" s="1"/>
  <c r="AL624" i="1"/>
  <c r="AO624" i="1"/>
  <c r="BE624" i="1" s="1"/>
  <c r="AP624" i="1"/>
  <c r="M64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49" i="11" s="1"/>
  <c r="AL626" i="1"/>
  <c r="AO626" i="1"/>
  <c r="BE626" i="1" s="1"/>
  <c r="AP626" i="1"/>
  <c r="M64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1" i="11" s="1"/>
  <c r="AL628" i="1"/>
  <c r="AO628" i="1"/>
  <c r="BE628" i="1" s="1"/>
  <c r="AP628" i="1"/>
  <c r="M65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3" i="11" s="1"/>
  <c r="AL630" i="1"/>
  <c r="AO630" i="1"/>
  <c r="BE630" i="1" s="1"/>
  <c r="AP630" i="1"/>
  <c r="M65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6" i="11" s="1"/>
  <c r="AL633" i="1"/>
  <c r="AO633" i="1"/>
  <c r="BE633" i="1" s="1"/>
  <c r="AP633" i="1"/>
  <c r="M65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7" i="11" s="1"/>
  <c r="AL634" i="1"/>
  <c r="AO634" i="1"/>
  <c r="BE634" i="1" s="1"/>
  <c r="AP634" i="1"/>
  <c r="M65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8" i="11" s="1"/>
  <c r="AL635" i="1"/>
  <c r="AO635" i="1"/>
  <c r="BE635" i="1" s="1"/>
  <c r="AP635" i="1"/>
  <c r="M65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59" i="11" s="1"/>
  <c r="AL636" i="1"/>
  <c r="AO636" i="1"/>
  <c r="BE636" i="1" s="1"/>
  <c r="AP636" i="1"/>
  <c r="M65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2" i="11" s="1"/>
  <c r="AL639" i="1"/>
  <c r="AO639" i="1"/>
  <c r="BE639" i="1" s="1"/>
  <c r="AP639" i="1"/>
  <c r="M66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5" i="11" s="1"/>
  <c r="AL642" i="1"/>
  <c r="AO642" i="1"/>
  <c r="BE642" i="1" s="1"/>
  <c r="AP642" i="1"/>
  <c r="M66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8" i="11" s="1"/>
  <c r="AL645" i="1"/>
  <c r="AO645" i="1"/>
  <c r="BE645" i="1" s="1"/>
  <c r="AP645" i="1"/>
  <c r="M66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69" i="11" s="1"/>
  <c r="AL646" i="1"/>
  <c r="AO646" i="1"/>
  <c r="BE646" i="1" s="1"/>
  <c r="AP646" i="1"/>
  <c r="M66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1" i="11" s="1"/>
  <c r="AL648" i="1"/>
  <c r="AO648" i="1"/>
  <c r="BE648" i="1" s="1"/>
  <c r="AP648" i="1"/>
  <c r="M67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4" i="11" s="1"/>
  <c r="AL651" i="1"/>
  <c r="AO651" i="1"/>
  <c r="BE651" i="1" s="1"/>
  <c r="AP651" i="1"/>
  <c r="M67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6" i="11" s="1"/>
  <c r="AL653" i="1"/>
  <c r="AO653" i="1"/>
  <c r="BE653" i="1" s="1"/>
  <c r="AP653" i="1"/>
  <c r="M67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7" i="11" s="1"/>
  <c r="AL654" i="1"/>
  <c r="AO654" i="1"/>
  <c r="BE654" i="1" s="1"/>
  <c r="AP654" i="1"/>
  <c r="M67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79" i="11" s="1"/>
  <c r="AL656" i="1"/>
  <c r="AO656" i="1"/>
  <c r="BE656" i="1" s="1"/>
  <c r="AP656" i="1"/>
  <c r="M67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0" i="11" s="1"/>
  <c r="AL657" i="1"/>
  <c r="AO657" i="1"/>
  <c r="BE657" i="1" s="1"/>
  <c r="AP657" i="1"/>
  <c r="M68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3" i="11" s="1"/>
  <c r="AL660" i="1"/>
  <c r="AO660" i="1"/>
  <c r="BE660" i="1" s="1"/>
  <c r="AP660" i="1"/>
  <c r="M68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5" i="11" s="1"/>
  <c r="AL662" i="1"/>
  <c r="AO662" i="1"/>
  <c r="BE662" i="1" s="1"/>
  <c r="AP662" i="1"/>
  <c r="M68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6" i="11" s="1"/>
  <c r="AL663" i="1"/>
  <c r="AO663" i="1"/>
  <c r="BE663" i="1" s="1"/>
  <c r="AP663" i="1"/>
  <c r="M68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89" i="11" s="1"/>
  <c r="AL666" i="1"/>
  <c r="AO666" i="1"/>
  <c r="BE666" i="1" s="1"/>
  <c r="AP666" i="1"/>
  <c r="M68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1" i="11" s="1"/>
  <c r="AL668" i="1"/>
  <c r="AO668" i="1"/>
  <c r="BE668" i="1" s="1"/>
  <c r="AP668" i="1"/>
  <c r="M69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2" i="11" s="1"/>
  <c r="AL669" i="1"/>
  <c r="AO669" i="1"/>
  <c r="BE669" i="1" s="1"/>
  <c r="AP669" i="1"/>
  <c r="M69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4" i="11" s="1"/>
  <c r="AL671" i="1"/>
  <c r="AO671" i="1"/>
  <c r="BE671" i="1" s="1"/>
  <c r="AP671" i="1"/>
  <c r="M69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5" i="11" s="1"/>
  <c r="AL672" i="1"/>
  <c r="AO672" i="1"/>
  <c r="BE672" i="1" s="1"/>
  <c r="AP672" i="1"/>
  <c r="M69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6" i="11" s="1"/>
  <c r="AL673" i="1"/>
  <c r="AO673" i="1"/>
  <c r="BE673" i="1" s="1"/>
  <c r="AP673" i="1"/>
  <c r="M69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7" i="11" s="1"/>
  <c r="AL674" i="1"/>
  <c r="AO674" i="1"/>
  <c r="BE674" i="1" s="1"/>
  <c r="AP674" i="1"/>
  <c r="M69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8" i="11" s="1"/>
  <c r="AL675" i="1"/>
  <c r="AO675" i="1"/>
  <c r="BE675" i="1" s="1"/>
  <c r="AP675" i="1"/>
  <c r="M69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3" i="11" s="1"/>
  <c r="AL680" i="1"/>
  <c r="AO680" i="1"/>
  <c r="BE680" i="1" s="1"/>
  <c r="AP680" i="1"/>
  <c r="M70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5" i="11" s="1"/>
  <c r="AL682" i="1"/>
  <c r="AO682" i="1"/>
  <c r="BE682" i="1" s="1"/>
  <c r="AP682" i="1"/>
  <c r="M70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6" i="11" s="1"/>
  <c r="AL683" i="1"/>
  <c r="AO683" i="1"/>
  <c r="BE683" i="1" s="1"/>
  <c r="AP683" i="1"/>
  <c r="M70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7" i="11" s="1"/>
  <c r="AL684" i="1"/>
  <c r="AO684" i="1"/>
  <c r="BE684" i="1" s="1"/>
  <c r="AP684" i="1"/>
  <c r="M70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8" i="11" s="1"/>
  <c r="AL685" i="1"/>
  <c r="AO685" i="1"/>
  <c r="BE685" i="1" s="1"/>
  <c r="AP685" i="1"/>
  <c r="M70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0" i="11" s="1"/>
  <c r="AL687" i="1"/>
  <c r="AO687" i="1"/>
  <c r="BE687" i="1" s="1"/>
  <c r="AP687" i="1"/>
  <c r="M71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2" i="11" s="1"/>
  <c r="AL689" i="1"/>
  <c r="AO689" i="1"/>
  <c r="BE689" i="1" s="1"/>
  <c r="AP689" i="1"/>
  <c r="M71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3" i="11" s="1"/>
  <c r="AL690" i="1"/>
  <c r="AO690" i="1"/>
  <c r="BE690" i="1" s="1"/>
  <c r="AP690" i="1"/>
  <c r="M71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5" i="11" s="1"/>
  <c r="AL692" i="1"/>
  <c r="AO692" i="1"/>
  <c r="BE692" i="1" s="1"/>
  <c r="AP692" i="1"/>
  <c r="M71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6" i="11" s="1"/>
  <c r="AL693" i="1"/>
  <c r="AO693" i="1"/>
  <c r="BE693" i="1" s="1"/>
  <c r="AP693" i="1"/>
  <c r="M71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8" i="11" s="1"/>
  <c r="AL695" i="1"/>
  <c r="AO695" i="1"/>
  <c r="BE695" i="1" s="1"/>
  <c r="AP695" i="1"/>
  <c r="M71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19" i="11" s="1"/>
  <c r="AL696" i="1"/>
  <c r="AO696" i="1"/>
  <c r="BE696" i="1" s="1"/>
  <c r="AP696" i="1"/>
  <c r="M71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0" i="11" s="1"/>
  <c r="AL697" i="1"/>
  <c r="AO697" i="1"/>
  <c r="BE697" i="1" s="1"/>
  <c r="AP697" i="1"/>
  <c r="M72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1" i="11" s="1"/>
  <c r="AL698" i="1"/>
  <c r="AO698" i="1"/>
  <c r="BE698" i="1" s="1"/>
  <c r="AP698" i="1"/>
  <c r="M72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2" i="11" s="1"/>
  <c r="AL699" i="1"/>
  <c r="AO699" i="1"/>
  <c r="BE699" i="1" s="1"/>
  <c r="AP699" i="1"/>
  <c r="M72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3" i="11" s="1"/>
  <c r="AL700" i="1"/>
  <c r="AO700" i="1"/>
  <c r="BE700" i="1" s="1"/>
  <c r="AP700" i="1"/>
  <c r="M72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4" i="11" s="1"/>
  <c r="AL701" i="1"/>
  <c r="AO701" i="1"/>
  <c r="BE701" i="1" s="1"/>
  <c r="AP701" i="1"/>
  <c r="M72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5" i="11" s="1"/>
  <c r="AL702" i="1"/>
  <c r="AO702" i="1"/>
  <c r="BE702" i="1" s="1"/>
  <c r="AP702" i="1"/>
  <c r="M72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0" i="11" s="1"/>
  <c r="AL707" i="1"/>
  <c r="AO707" i="1"/>
  <c r="BE707" i="1" s="1"/>
  <c r="AP707" i="1"/>
  <c r="M73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2" i="11" s="1"/>
  <c r="AL709" i="1"/>
  <c r="AO709" i="1"/>
  <c r="BE709" i="1" s="1"/>
  <c r="AP709" i="1"/>
  <c r="M73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3" i="11" s="1"/>
  <c r="AL710" i="1"/>
  <c r="AO710" i="1"/>
  <c r="BE710" i="1" s="1"/>
  <c r="AP710" i="1"/>
  <c r="M73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4" i="11" s="1"/>
  <c r="AL711" i="1"/>
  <c r="AO711" i="1"/>
  <c r="BE711" i="1" s="1"/>
  <c r="AP711" i="1"/>
  <c r="M73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6" i="11" s="1"/>
  <c r="AL713" i="1"/>
  <c r="AO713" i="1"/>
  <c r="BE713" i="1" s="1"/>
  <c r="AP713" i="1"/>
  <c r="M73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7" i="11" s="1"/>
  <c r="AL714" i="1"/>
  <c r="AO714" i="1"/>
  <c r="BE714" i="1" s="1"/>
  <c r="AP714" i="1"/>
  <c r="M73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39" i="11" s="1"/>
  <c r="AL716" i="1"/>
  <c r="AO716" i="1"/>
  <c r="BE716" i="1" s="1"/>
  <c r="AP716" i="1"/>
  <c r="M73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0" i="11" s="1"/>
  <c r="AL717" i="1"/>
  <c r="AO717" i="1"/>
  <c r="BE717" i="1" s="1"/>
  <c r="AP717" i="1"/>
  <c r="M74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2" i="11" s="1"/>
  <c r="AL719" i="1"/>
  <c r="AO719" i="1"/>
  <c r="BE719" i="1" s="1"/>
  <c r="AP719" i="1"/>
  <c r="M74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3" i="11" s="1"/>
  <c r="AL720" i="1"/>
  <c r="AO720" i="1"/>
  <c r="BE720" i="1" s="1"/>
  <c r="AP720" i="1"/>
  <c r="M74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6" i="11" s="1"/>
  <c r="AL723" i="1"/>
  <c r="AO723" i="1"/>
  <c r="BE723" i="1" s="1"/>
  <c r="AP723" i="1"/>
  <c r="M74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8" i="11" s="1"/>
  <c r="AL725" i="1"/>
  <c r="AO725" i="1"/>
  <c r="BE725" i="1" s="1"/>
  <c r="AP725" i="1"/>
  <c r="M74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49" i="11" s="1"/>
  <c r="AL726" i="1"/>
  <c r="AO726" i="1"/>
  <c r="BE726" i="1" s="1"/>
  <c r="AP726" i="1"/>
  <c r="M74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1" i="11" s="1"/>
  <c r="AL728" i="1"/>
  <c r="AO728" i="1"/>
  <c r="BE728" i="1" s="1"/>
  <c r="AP728" i="1"/>
  <c r="M75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2" i="11" s="1"/>
  <c r="AL729" i="1"/>
  <c r="AO729" i="1"/>
  <c r="BE729" i="1" s="1"/>
  <c r="AP729" i="1"/>
  <c r="M75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4" i="11" s="1"/>
  <c r="AL731" i="1"/>
  <c r="AO731" i="1"/>
  <c r="BE731" i="1" s="1"/>
  <c r="AP731" i="1"/>
  <c r="M75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5" i="11" s="1"/>
  <c r="AL732" i="1"/>
  <c r="AO732" i="1"/>
  <c r="BE732" i="1" s="1"/>
  <c r="AP732" i="1"/>
  <c r="M75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7" i="11" s="1"/>
  <c r="AL734" i="1"/>
  <c r="AO734" i="1"/>
  <c r="BE734" i="1" s="1"/>
  <c r="AP734" i="1"/>
  <c r="M75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8" i="11" s="1"/>
  <c r="AL735" i="1"/>
  <c r="AO735" i="1"/>
  <c r="BE735" i="1" s="1"/>
  <c r="AP735" i="1"/>
  <c r="M75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59" i="11" s="1"/>
  <c r="AL736" i="1"/>
  <c r="AO736" i="1"/>
  <c r="BE736" i="1" s="1"/>
  <c r="AP736" i="1"/>
  <c r="M75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0" i="11" s="1"/>
  <c r="AL737" i="1"/>
  <c r="AO737" i="1"/>
  <c r="BE737" i="1" s="1"/>
  <c r="AP737" i="1"/>
  <c r="M76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1" i="11" s="1"/>
  <c r="AL738" i="1"/>
  <c r="AO738" i="1"/>
  <c r="BE738" i="1" s="1"/>
  <c r="AP738" i="1"/>
  <c r="M76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4" i="11" s="1"/>
  <c r="AL741" i="1"/>
  <c r="AO741" i="1"/>
  <c r="BE741" i="1" s="1"/>
  <c r="AP741" i="1"/>
  <c r="M76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7" i="11" s="1"/>
  <c r="AL744" i="1"/>
  <c r="AO744" i="1"/>
  <c r="BE744" i="1" s="1"/>
  <c r="AP744" i="1"/>
  <c r="M76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69" i="11" s="1"/>
  <c r="AL746" i="1"/>
  <c r="AO746" i="1"/>
  <c r="BE746" i="1" s="1"/>
  <c r="AP746" i="1"/>
  <c r="M76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0" i="11" s="1"/>
  <c r="AL747" i="1"/>
  <c r="AO747" i="1"/>
  <c r="BE747" i="1" s="1"/>
  <c r="AP747" i="1"/>
  <c r="M77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1" i="11" s="1"/>
  <c r="AL748" i="1"/>
  <c r="AO748" i="1"/>
  <c r="BE748" i="1" s="1"/>
  <c r="AP748" i="1"/>
  <c r="M77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3" i="11" s="1"/>
  <c r="AL750" i="1"/>
  <c r="AO750" i="1"/>
  <c r="BE750" i="1" s="1"/>
  <c r="AP750" i="1"/>
  <c r="M77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6" i="11" s="1"/>
  <c r="AL753" i="1"/>
  <c r="AO753" i="1"/>
  <c r="BE753" i="1" s="1"/>
  <c r="AP753" i="1"/>
  <c r="M77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8" i="11" s="1"/>
  <c r="AL755" i="1"/>
  <c r="AO755" i="1"/>
  <c r="BE755" i="1" s="1"/>
  <c r="AP755" i="1"/>
  <c r="M77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79" i="11" s="1"/>
  <c r="AL756" i="1"/>
  <c r="AO756" i="1"/>
  <c r="BE756" i="1" s="1"/>
  <c r="AP756" i="1"/>
  <c r="M77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2" i="11" s="1"/>
  <c r="AL759" i="1"/>
  <c r="AO759" i="1"/>
  <c r="BE759" i="1" s="1"/>
  <c r="AP759" i="1"/>
  <c r="M78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5" i="11" s="1"/>
  <c r="AL762" i="1"/>
  <c r="AO762" i="1"/>
  <c r="BE762" i="1" s="1"/>
  <c r="AP762" i="1"/>
  <c r="M78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7" i="11" s="1"/>
  <c r="AL764" i="1"/>
  <c r="AO764" i="1"/>
  <c r="BE764" i="1" s="1"/>
  <c r="AP764" i="1"/>
  <c r="M78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8" i="11" s="1"/>
  <c r="AL765" i="1"/>
  <c r="AO765" i="1"/>
  <c r="BE765" i="1" s="1"/>
  <c r="AP765" i="1"/>
  <c r="M78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0" i="11" s="1"/>
  <c r="AL767" i="1"/>
  <c r="AO767" i="1"/>
  <c r="BE767" i="1" s="1"/>
  <c r="AP767" i="1"/>
  <c r="M79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1" i="11" s="1"/>
  <c r="AL768" i="1"/>
  <c r="AO768" i="1"/>
  <c r="BE768" i="1" s="1"/>
  <c r="AP768" i="1"/>
  <c r="M791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4" i="11" s="1"/>
  <c r="AL771" i="1"/>
  <c r="AO771" i="1"/>
  <c r="BE771" i="1" s="1"/>
  <c r="AP771" i="1"/>
  <c r="M794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5" i="11" s="1"/>
  <c r="AL772" i="1"/>
  <c r="AO772" i="1"/>
  <c r="BE772" i="1" s="1"/>
  <c r="AP772" i="1"/>
  <c r="M795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6" i="11" s="1"/>
  <c r="AL773" i="1"/>
  <c r="AO773" i="1"/>
  <c r="BE773" i="1" s="1"/>
  <c r="AP773" i="1"/>
  <c r="M796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7" i="11" s="1"/>
  <c r="AL774" i="1"/>
  <c r="AO774" i="1"/>
  <c r="BE774" i="1" s="1"/>
  <c r="AP774" i="1"/>
  <c r="M797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0" i="11" s="1"/>
  <c r="AL777" i="1"/>
  <c r="AO777" i="1"/>
  <c r="BE777" i="1" s="1"/>
  <c r="AP777" i="1"/>
  <c r="M800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6" i="16" s="1"/>
  <c r="N778" i="1" a="1"/>
  <c r="N778" i="1" s="1"/>
  <c r="L776" i="16" s="1"/>
  <c r="R778" i="1"/>
  <c r="S778" i="1" a="1"/>
  <c r="S778" i="1" s="1"/>
  <c r="D776" i="16" s="1"/>
  <c r="T778" i="1" a="1"/>
  <c r="T778" i="1" s="1"/>
  <c r="E776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107" i="1" l="1"/>
  <c r="L74" i="16"/>
  <c r="AN76" i="1"/>
  <c r="L72" i="16"/>
  <c r="AN74" i="1"/>
  <c r="L64" i="16"/>
  <c r="AN66" i="1"/>
  <c r="L63" i="16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K66" i="16"/>
  <c r="AM68" i="1"/>
  <c r="K64" i="16"/>
  <c r="AM66" i="1"/>
  <c r="L71" i="16"/>
  <c r="AN73" i="1"/>
  <c r="K63" i="16"/>
  <c r="AM65" i="1"/>
  <c r="L62" i="16"/>
  <c r="AN64" i="1"/>
  <c r="L68" i="16"/>
  <c r="AN70" i="1"/>
  <c r="AM67" i="1"/>
  <c r="BB79" i="1"/>
  <c r="BD75" i="1" a="1"/>
  <c r="BD75" i="1" s="1"/>
  <c r="BD74" i="1" a="1"/>
  <c r="BD74" i="1" s="1"/>
  <c r="BB73" i="1"/>
  <c r="AJ105" i="1"/>
  <c r="AJ103" i="1"/>
  <c r="AJ101" i="1"/>
  <c r="BD73" i="1" a="1"/>
  <c r="BD73" i="1" s="1"/>
  <c r="BD70" i="1" a="1"/>
  <c r="BD70" i="1" s="1"/>
  <c r="BD61" i="1" a="1"/>
  <c r="BD61" i="1" s="1"/>
  <c r="AJ108" i="1"/>
  <c r="BQ200" i="1"/>
  <c r="BQ197" i="1"/>
  <c r="BQ194" i="1"/>
  <c r="BQ191" i="1"/>
  <c r="BQ188" i="1"/>
  <c r="AJ109" i="1"/>
  <c r="AJ98" i="1"/>
  <c r="AJ110" i="1"/>
  <c r="AJ106" i="1"/>
  <c r="AJ94" i="1"/>
  <c r="AJ102" i="1"/>
  <c r="AJ99" i="1"/>
  <c r="AJ104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4" i="1"/>
  <c r="BD91" i="1" a="1"/>
  <c r="BD91" i="1" s="1"/>
  <c r="BQ392" i="1"/>
  <c r="BQ483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625" i="1"/>
  <c r="BQ481" i="1"/>
  <c r="BQ475" i="1"/>
  <c r="BQ463" i="1"/>
  <c r="BQ457" i="1"/>
  <c r="BQ430" i="1"/>
  <c r="BQ239" i="1"/>
  <c r="BQ236" i="1"/>
  <c r="BQ230" i="1"/>
  <c r="BQ227" i="1"/>
  <c r="BQ224" i="1"/>
  <c r="BQ221" i="1"/>
  <c r="BQ218" i="1"/>
  <c r="BQ215" i="1"/>
  <c r="BQ212" i="1"/>
  <c r="BQ209" i="1"/>
  <c r="BQ206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6" i="1" a="1"/>
  <c r="BD166" i="1" s="1"/>
  <c r="BD179" i="1" a="1"/>
  <c r="BD179" i="1" s="1"/>
  <c r="BD138" i="1" a="1"/>
  <c r="BD138" i="1" s="1"/>
  <c r="BD115" i="1" a="1"/>
  <c r="BD115" i="1" s="1"/>
  <c r="BQ754" i="1"/>
  <c r="BQ745" i="1"/>
  <c r="BQ727" i="1"/>
  <c r="BQ718" i="1"/>
  <c r="BQ664" i="1"/>
  <c r="BQ66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5" i="1"/>
  <c r="BQ391" i="1"/>
  <c r="BQ389" i="1"/>
  <c r="BQ385" i="1"/>
  <c r="BQ383" i="1"/>
  <c r="BQ376" i="1"/>
  <c r="BQ375" i="1"/>
  <c r="BQ369" i="1"/>
  <c r="BQ347" i="1"/>
  <c r="BQ321" i="1"/>
  <c r="BQ624" i="1"/>
  <c r="BQ623" i="1"/>
  <c r="BQ622" i="1"/>
  <c r="BQ619" i="1"/>
  <c r="BQ618" i="1"/>
  <c r="BQ617" i="1"/>
  <c r="BQ616" i="1"/>
  <c r="BQ594" i="1"/>
  <c r="BQ567" i="1"/>
  <c r="BQ511" i="1"/>
  <c r="BQ396" i="1"/>
  <c r="BQ395" i="1"/>
  <c r="U902" i="16"/>
  <c r="U42" i="16"/>
  <c r="U39" i="16"/>
  <c r="BQ778" i="1"/>
  <c r="BQ769" i="1"/>
  <c r="BQ566" i="1"/>
  <c r="BQ564" i="1"/>
  <c r="BQ561" i="1"/>
  <c r="BQ558" i="1"/>
  <c r="BQ549" i="1"/>
  <c r="BQ540" i="1"/>
  <c r="BQ517" i="1"/>
  <c r="BQ456" i="1"/>
  <c r="BQ454" i="1"/>
  <c r="BQ448" i="1"/>
  <c r="BQ436" i="1"/>
  <c r="BQ320" i="1"/>
  <c r="BQ317" i="1"/>
  <c r="BQ314" i="1"/>
  <c r="BQ305" i="1"/>
  <c r="BQ296" i="1"/>
  <c r="BQ742" i="1"/>
  <c r="BQ714" i="1"/>
  <c r="BQ713" i="1"/>
  <c r="BQ712" i="1"/>
  <c r="BQ708" i="1"/>
  <c r="BQ707" i="1"/>
  <c r="BQ706" i="1"/>
  <c r="BQ704" i="1"/>
  <c r="BQ703" i="1"/>
  <c r="BQ699" i="1"/>
  <c r="BQ698" i="1"/>
  <c r="BQ697" i="1"/>
  <c r="BQ687" i="1"/>
  <c r="BQ686" i="1"/>
  <c r="BQ685" i="1"/>
  <c r="BQ681" i="1"/>
  <c r="BQ680" i="1"/>
  <c r="BQ679" i="1"/>
  <c r="BQ652" i="1"/>
  <c r="BQ580" i="1"/>
  <c r="BQ571" i="1"/>
  <c r="BQ568" i="1"/>
  <c r="BQ510" i="1"/>
  <c r="BQ508" i="1"/>
  <c r="BQ502" i="1"/>
  <c r="BQ490" i="1"/>
  <c r="BQ428" i="1"/>
  <c r="BQ419" i="1"/>
  <c r="BQ410" i="1"/>
  <c r="BQ360" i="1"/>
  <c r="BQ359" i="1"/>
  <c r="BQ351" i="1"/>
  <c r="BQ350" i="1"/>
  <c r="BQ333" i="1"/>
  <c r="BQ332" i="1"/>
  <c r="BQ324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3" i="1"/>
  <c r="L606" i="11" s="1"/>
  <c r="BQ768" i="1"/>
  <c r="BQ767" i="1"/>
  <c r="BQ766" i="1"/>
  <c r="BQ762" i="1"/>
  <c r="BQ760" i="1"/>
  <c r="BQ751" i="1"/>
  <c r="BQ678" i="1"/>
  <c r="BQ677" i="1"/>
  <c r="BQ676" i="1"/>
  <c r="BQ672" i="1"/>
  <c r="BQ671" i="1"/>
  <c r="BQ670" i="1"/>
  <c r="BQ660" i="1"/>
  <c r="BQ659" i="1"/>
  <c r="BQ658" i="1"/>
  <c r="BQ655" i="1"/>
  <c r="BQ654" i="1"/>
  <c r="BQ593" i="1"/>
  <c r="BQ591" i="1"/>
  <c r="BQ588" i="1"/>
  <c r="BQ585" i="1"/>
  <c r="BQ539" i="1"/>
  <c r="BQ537" i="1"/>
  <c r="BQ536" i="1"/>
  <c r="BQ534" i="1"/>
  <c r="BQ530" i="1"/>
  <c r="BQ528" i="1"/>
  <c r="BQ525" i="1"/>
  <c r="BQ520" i="1"/>
  <c r="BQ501" i="1"/>
  <c r="BQ499" i="1"/>
  <c r="BQ498" i="1"/>
  <c r="BQ496" i="1"/>
  <c r="BQ493" i="1"/>
  <c r="BQ474" i="1"/>
  <c r="BQ472" i="1"/>
  <c r="BQ469" i="1"/>
  <c r="BQ466" i="1"/>
  <c r="BQ447" i="1"/>
  <c r="BQ445" i="1"/>
  <c r="BQ442" i="1"/>
  <c r="BQ439" i="1"/>
  <c r="BQ418" i="1"/>
  <c r="BQ416" i="1"/>
  <c r="BQ412" i="1"/>
  <c r="BQ368" i="1"/>
  <c r="BQ367" i="1"/>
  <c r="BQ365" i="1"/>
  <c r="BQ358" i="1"/>
  <c r="BQ356" i="1"/>
  <c r="BQ295" i="1"/>
  <c r="BQ293" i="1"/>
  <c r="BQ288" i="1"/>
  <c r="BQ286" i="1"/>
  <c r="BQ761" i="1"/>
  <c r="BQ772" i="1"/>
  <c r="BQ741" i="1"/>
  <c r="BQ740" i="1"/>
  <c r="BQ739" i="1"/>
  <c r="BQ735" i="1"/>
  <c r="BQ734" i="1"/>
  <c r="BQ733" i="1"/>
  <c r="BQ724" i="1"/>
  <c r="BQ691" i="1"/>
  <c r="BQ688" i="1"/>
  <c r="BQ651" i="1"/>
  <c r="BQ650" i="1"/>
  <c r="BQ649" i="1"/>
  <c r="BQ646" i="1"/>
  <c r="BQ645" i="1"/>
  <c r="BQ644" i="1"/>
  <c r="BQ643" i="1"/>
  <c r="BQ598" i="1"/>
  <c r="BQ595" i="1"/>
  <c r="BQ576" i="1"/>
  <c r="BQ553" i="1"/>
  <c r="BQ550" i="1"/>
  <c r="BQ544" i="1"/>
  <c r="BQ541" i="1"/>
  <c r="BQ516" i="1"/>
  <c r="BQ515" i="1"/>
  <c r="BQ514" i="1"/>
  <c r="BQ503" i="1"/>
  <c r="BQ489" i="1"/>
  <c r="BQ487" i="1"/>
  <c r="BQ476" i="1"/>
  <c r="BQ462" i="1"/>
  <c r="BQ460" i="1"/>
  <c r="BQ449" i="1"/>
  <c r="BQ435" i="1"/>
  <c r="BQ433" i="1"/>
  <c r="BQ422" i="1"/>
  <c r="BQ409" i="1"/>
  <c r="BQ407" i="1"/>
  <c r="BQ403" i="1"/>
  <c r="BQ401" i="1"/>
  <c r="BQ378" i="1"/>
  <c r="BQ346" i="1"/>
  <c r="BQ344" i="1"/>
  <c r="BQ340" i="1"/>
  <c r="BQ338" i="1"/>
  <c r="BQ329" i="1"/>
  <c r="BQ309" i="1"/>
  <c r="BQ306" i="1"/>
  <c r="BQ300" i="1"/>
  <c r="AM136" i="1"/>
  <c r="L159" i="11" s="1"/>
  <c r="AM135" i="1"/>
  <c r="N158" i="11" s="1"/>
  <c r="AM134" i="1"/>
  <c r="N157" i="11" s="1"/>
  <c r="AM133" i="1"/>
  <c r="L156" i="11" s="1"/>
  <c r="AM132" i="1"/>
  <c r="L155" i="11" s="1"/>
  <c r="AM131" i="1"/>
  <c r="L154" i="11" s="1"/>
  <c r="AM130" i="1"/>
  <c r="L153" i="11" s="1"/>
  <c r="AM129" i="1"/>
  <c r="L152" i="11" s="1"/>
  <c r="AM128" i="1"/>
  <c r="AM127" i="1"/>
  <c r="L150" i="11" s="1"/>
  <c r="AM126" i="1"/>
  <c r="N149" i="11" s="1"/>
  <c r="AM125" i="1"/>
  <c r="N148" i="11" s="1"/>
  <c r="AM124" i="1"/>
  <c r="L147" i="11" s="1"/>
  <c r="AM123" i="1"/>
  <c r="L146" i="11" s="1"/>
  <c r="AM122" i="1"/>
  <c r="L145" i="11" s="1"/>
  <c r="AM121" i="1"/>
  <c r="L144" i="11" s="1"/>
  <c r="AM120" i="1"/>
  <c r="N143" i="11" s="1"/>
  <c r="AM119" i="1"/>
  <c r="AM118" i="1"/>
  <c r="L141" i="11" s="1"/>
  <c r="AM117" i="1"/>
  <c r="N140" i="11" s="1"/>
  <c r="AM116" i="1"/>
  <c r="N139" i="11" s="1"/>
  <c r="AM115" i="1"/>
  <c r="L138" i="11" s="1"/>
  <c r="AM114" i="1"/>
  <c r="L137" i="11" s="1"/>
  <c r="AM113" i="1"/>
  <c r="L136" i="11" s="1"/>
  <c r="AM112" i="1"/>
  <c r="L135" i="11" s="1"/>
  <c r="AM111" i="1"/>
  <c r="L134" i="11" s="1"/>
  <c r="AM110" i="1"/>
  <c r="AM109" i="1"/>
  <c r="L132" i="11" s="1"/>
  <c r="AM108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3" i="1" a="1"/>
  <c r="BD103" i="1" s="1"/>
  <c r="BD127" i="1" a="1"/>
  <c r="BD127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3" i="1" a="1"/>
  <c r="BD583" i="1" s="1"/>
  <c r="BD117" i="1" a="1"/>
  <c r="BD117" i="1" s="1"/>
  <c r="AN97" i="1"/>
  <c r="AN94" i="1"/>
  <c r="BD105" i="1" a="1"/>
  <c r="BD105" i="1" s="1"/>
  <c r="BD96" i="1" a="1"/>
  <c r="BD96" i="1" s="1"/>
  <c r="AN96" i="1"/>
  <c r="AN98" i="1"/>
  <c r="AN100" i="1"/>
  <c r="AN99" i="1"/>
  <c r="BD108" i="1" a="1"/>
  <c r="BD108" i="1" s="1"/>
  <c r="BD121" i="1" a="1"/>
  <c r="BD121" i="1" s="1"/>
  <c r="BD111" i="1" a="1"/>
  <c r="BD111" i="1" s="1"/>
  <c r="AN102" i="1"/>
  <c r="AN105" i="1"/>
  <c r="BD104" i="1" a="1"/>
  <c r="BD104" i="1" s="1"/>
  <c r="AN103" i="1"/>
  <c r="BD101" i="1" a="1"/>
  <c r="BD101" i="1" s="1"/>
  <c r="BD109" i="1" a="1"/>
  <c r="BD109" i="1" s="1"/>
  <c r="AN104" i="1"/>
  <c r="AN101" i="1"/>
  <c r="BD118" i="1" a="1"/>
  <c r="BD118" i="1" s="1"/>
  <c r="BD112" i="1" a="1"/>
  <c r="BD112" i="1" s="1"/>
  <c r="BD124" i="1" a="1"/>
  <c r="BD124" i="1" s="1"/>
  <c r="BD114" i="1" a="1"/>
  <c r="BD114" i="1" s="1"/>
  <c r="BD130" i="1" a="1"/>
  <c r="BD130" i="1" s="1"/>
  <c r="AN118" i="1"/>
  <c r="AN114" i="1"/>
  <c r="AN111" i="1"/>
  <c r="AN108" i="1"/>
  <c r="AN117" i="1"/>
  <c r="BD116" i="1" a="1"/>
  <c r="BD116" i="1" s="1"/>
  <c r="AN115" i="1"/>
  <c r="BD113" i="1" a="1"/>
  <c r="BD113" i="1" s="1"/>
  <c r="AN112" i="1"/>
  <c r="BD110" i="1" a="1"/>
  <c r="BD110" i="1" s="1"/>
  <c r="AN109" i="1"/>
  <c r="BD106" i="1" a="1"/>
  <c r="BD106" i="1" s="1"/>
  <c r="BD135" i="1" a="1"/>
  <c r="BD135" i="1" s="1"/>
  <c r="BD132" i="1" a="1"/>
  <c r="BD132" i="1" s="1"/>
  <c r="BD129" i="1" a="1"/>
  <c r="BD129" i="1" s="1"/>
  <c r="AN116" i="1"/>
  <c r="AN113" i="1"/>
  <c r="AN110" i="1"/>
  <c r="AN106" i="1"/>
  <c r="BQ759" i="1"/>
  <c r="BQ753" i="1"/>
  <c r="BQ732" i="1"/>
  <c r="BQ726" i="1"/>
  <c r="BQ705" i="1"/>
  <c r="BQ615" i="1"/>
  <c r="BQ614" i="1"/>
  <c r="BQ613" i="1"/>
  <c r="BQ610" i="1"/>
  <c r="BQ609" i="1"/>
  <c r="BQ608" i="1"/>
  <c r="BQ607" i="1"/>
  <c r="BQ758" i="1"/>
  <c r="BQ757" i="1"/>
  <c r="BQ752" i="1"/>
  <c r="BQ731" i="1"/>
  <c r="BQ730" i="1"/>
  <c r="BQ725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42" i="1"/>
  <c r="BQ641" i="1"/>
  <c r="BQ640" i="1"/>
  <c r="BQ637" i="1"/>
  <c r="BQ636" i="1"/>
  <c r="BQ635" i="1"/>
  <c r="BQ634" i="1"/>
  <c r="BQ700" i="1"/>
  <c r="BQ673" i="1"/>
  <c r="BQ584" i="1"/>
  <c r="BQ582" i="1"/>
  <c r="BQ579" i="1"/>
  <c r="BQ557" i="1"/>
  <c r="BQ555" i="1"/>
  <c r="BQ552" i="1"/>
  <c r="BQ527" i="1"/>
  <c r="BQ471" i="1"/>
  <c r="BQ444" i="1"/>
  <c r="BQ382" i="1"/>
  <c r="BQ380" i="1"/>
  <c r="BQ364" i="1"/>
  <c r="BQ363" i="1"/>
  <c r="BQ362" i="1"/>
  <c r="BQ337" i="1"/>
  <c r="BQ335" i="1"/>
  <c r="BQ331" i="1"/>
  <c r="BQ313" i="1"/>
  <c r="BQ311" i="1"/>
  <c r="BQ308" i="1"/>
  <c r="BQ297" i="1"/>
  <c r="BQ285" i="1"/>
  <c r="BQ653" i="1"/>
  <c r="BQ633" i="1"/>
  <c r="BQ632" i="1"/>
  <c r="BQ631" i="1"/>
  <c r="BQ628" i="1"/>
  <c r="BQ627" i="1"/>
  <c r="BQ626" i="1"/>
  <c r="BQ606" i="1"/>
  <c r="BQ605" i="1"/>
  <c r="BQ603" i="1"/>
  <c r="BQ602" i="1"/>
  <c r="BQ600" i="1"/>
  <c r="BQ597" i="1"/>
  <c r="BQ589" i="1"/>
  <c r="BQ586" i="1"/>
  <c r="BQ575" i="1"/>
  <c r="BQ573" i="1"/>
  <c r="BQ570" i="1"/>
  <c r="BQ562" i="1"/>
  <c r="BQ559" i="1"/>
  <c r="BQ548" i="1"/>
  <c r="BQ546" i="1"/>
  <c r="BQ543" i="1"/>
  <c r="BQ532" i="1"/>
  <c r="BQ531" i="1"/>
  <c r="BQ519" i="1"/>
  <c r="BQ518" i="1"/>
  <c r="BQ512" i="1"/>
  <c r="BQ507" i="1"/>
  <c r="BQ505" i="1"/>
  <c r="BQ492" i="1"/>
  <c r="BQ485" i="1"/>
  <c r="BQ480" i="1"/>
  <c r="BQ478" i="1"/>
  <c r="BQ465" i="1"/>
  <c r="BQ458" i="1"/>
  <c r="BQ453" i="1"/>
  <c r="BQ451" i="1"/>
  <c r="BQ438" i="1"/>
  <c r="BQ431" i="1"/>
  <c r="BQ427" i="1"/>
  <c r="BQ425" i="1"/>
  <c r="BQ424" i="1"/>
  <c r="BQ423" i="1"/>
  <c r="BQ421" i="1"/>
  <c r="BQ414" i="1"/>
  <c r="BQ413" i="1"/>
  <c r="BQ400" i="1"/>
  <c r="BQ398" i="1"/>
  <c r="BQ394" i="1"/>
  <c r="BQ387" i="1"/>
  <c r="BQ386" i="1"/>
  <c r="BQ374" i="1"/>
  <c r="BQ373" i="1"/>
  <c r="BQ372" i="1"/>
  <c r="BQ355" i="1"/>
  <c r="BQ353" i="1"/>
  <c r="BQ349" i="1"/>
  <c r="BQ342" i="1"/>
  <c r="BQ341" i="1"/>
  <c r="BQ328" i="1"/>
  <c r="BQ326" i="1"/>
  <c r="BQ318" i="1"/>
  <c r="BQ315" i="1"/>
  <c r="BQ304" i="1"/>
  <c r="BQ302" i="1"/>
  <c r="BQ299" i="1"/>
  <c r="BQ291" i="1"/>
  <c r="BQ577" i="1"/>
  <c r="BQ523" i="1"/>
  <c r="BQ494" i="1"/>
  <c r="BQ467" i="1"/>
  <c r="BQ440" i="1"/>
  <c r="BQ405" i="1"/>
  <c r="BQ404" i="1"/>
  <c r="BQ377" i="1"/>
  <c r="BQ7" i="1"/>
  <c r="AJ6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0" i="1"/>
  <c r="BQ581" i="1"/>
  <c r="BQ572" i="1"/>
  <c r="BQ563" i="1"/>
  <c r="BQ554" i="1"/>
  <c r="BQ545" i="1"/>
  <c r="BQ604" i="1"/>
  <c r="BQ601" i="1"/>
  <c r="BQ596" i="1"/>
  <c r="BQ592" i="1"/>
  <c r="BQ587" i="1"/>
  <c r="BQ583" i="1"/>
  <c r="BQ578" i="1"/>
  <c r="BQ574" i="1"/>
  <c r="BQ569" i="1"/>
  <c r="BQ565" i="1"/>
  <c r="BQ560" i="1"/>
  <c r="BQ556" i="1"/>
  <c r="BQ551" i="1"/>
  <c r="BQ547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17" i="1"/>
  <c r="BQ408" i="1"/>
  <c r="BQ399" i="1"/>
  <c r="BQ390" i="1"/>
  <c r="BQ381" i="1"/>
  <c r="BQ354" i="1"/>
  <c r="BQ345" i="1"/>
  <c r="BQ336" i="1"/>
  <c r="BQ327" i="1"/>
  <c r="BQ310" i="1"/>
  <c r="BQ301" i="1"/>
  <c r="BQ292" i="1"/>
  <c r="BQ290" i="1"/>
  <c r="BQ289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5" i="1"/>
  <c r="BQ323" i="1"/>
  <c r="BQ322" i="1"/>
  <c r="BQ316" i="1"/>
  <c r="BQ312" i="1"/>
  <c r="BQ307" i="1"/>
  <c r="BQ303" i="1"/>
  <c r="BQ298" i="1"/>
  <c r="BQ294" i="1"/>
  <c r="BQ287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33" i="1" a="1"/>
  <c r="BD133" i="1" s="1"/>
  <c r="BD141" i="1" a="1"/>
  <c r="BD141" i="1" s="1"/>
  <c r="BD146" i="1" a="1"/>
  <c r="BD146" i="1" s="1"/>
  <c r="BD140" i="1" a="1"/>
  <c r="BD140" i="1" s="1"/>
  <c r="BD144" i="1" a="1"/>
  <c r="BD144" i="1" s="1"/>
  <c r="AN127" i="1"/>
  <c r="AN120" i="1"/>
  <c r="AN123" i="1"/>
  <c r="AN121" i="1"/>
  <c r="AN126" i="1"/>
  <c r="AN124" i="1"/>
  <c r="BD128" i="1" a="1"/>
  <c r="BD128" i="1" s="1"/>
  <c r="BD125" i="1" a="1"/>
  <c r="BD125" i="1" s="1"/>
  <c r="BD122" i="1" a="1"/>
  <c r="BD122" i="1" s="1"/>
  <c r="BD119" i="1" a="1"/>
  <c r="BD119" i="1" s="1"/>
  <c r="BD165" i="1" a="1"/>
  <c r="BD165" i="1" s="1"/>
  <c r="BD147" i="1" a="1"/>
  <c r="BD147" i="1" s="1"/>
  <c r="BD143" i="1" a="1"/>
  <c r="BD143" i="1" s="1"/>
  <c r="AN128" i="1"/>
  <c r="BD126" i="1" a="1"/>
  <c r="BD126" i="1" s="1"/>
  <c r="AN125" i="1"/>
  <c r="BD123" i="1" a="1"/>
  <c r="BD123" i="1" s="1"/>
  <c r="AN122" i="1"/>
  <c r="BD120" i="1" a="1"/>
  <c r="BD120" i="1" s="1"/>
  <c r="AN119" i="1"/>
  <c r="AN136" i="1"/>
  <c r="BD156" i="1" a="1"/>
  <c r="BD156" i="1" s="1"/>
  <c r="BD145" i="1" a="1"/>
  <c r="BD145" i="1" s="1"/>
  <c r="BD142" i="1" a="1"/>
  <c r="BD142" i="1" s="1"/>
  <c r="BD139" i="1" a="1"/>
  <c r="BD139" i="1" s="1"/>
  <c r="BD159" i="1" a="1"/>
  <c r="BD159" i="1" s="1"/>
  <c r="AN132" i="1"/>
  <c r="AN138" i="1"/>
  <c r="AN137" i="1"/>
  <c r="AN129" i="1"/>
  <c r="AN135" i="1"/>
  <c r="BD134" i="1" a="1"/>
  <c r="BD134" i="1" s="1"/>
  <c r="AN133" i="1"/>
  <c r="BD131" i="1" a="1"/>
  <c r="BD131" i="1" s="1"/>
  <c r="AN130" i="1"/>
  <c r="BD160" i="1" a="1"/>
  <c r="BD160" i="1" s="1"/>
  <c r="BD157" i="1" a="1"/>
  <c r="BD157" i="1" s="1"/>
  <c r="BD155" i="1" a="1"/>
  <c r="BD155" i="1" s="1"/>
  <c r="AN134" i="1"/>
  <c r="AN131" i="1"/>
  <c r="BD162" i="1" a="1"/>
  <c r="BD162" i="1" s="1"/>
  <c r="BD153" i="1" a="1"/>
  <c r="BD153" i="1" s="1"/>
  <c r="BD158" i="1" a="1"/>
  <c r="BD158" i="1" s="1"/>
  <c r="BD150" i="1" a="1"/>
  <c r="BD150" i="1" s="1"/>
  <c r="BD164" i="1" a="1"/>
  <c r="BD164" i="1" s="1"/>
  <c r="BD169" i="1" a="1"/>
  <c r="BD169" i="1" s="1"/>
  <c r="BD163" i="1" a="1"/>
  <c r="BD163" i="1" s="1"/>
  <c r="BD161" i="1" a="1"/>
  <c r="BD161" i="1" s="1"/>
  <c r="BD154" i="1" a="1"/>
  <c r="BD154" i="1" s="1"/>
  <c r="BD152" i="1" a="1"/>
  <c r="BD152" i="1" s="1"/>
  <c r="BD149" i="1" a="1"/>
  <c r="BD149" i="1" s="1"/>
  <c r="BD151" i="1" a="1"/>
  <c r="BD151" i="1" s="1"/>
  <c r="BD148" i="1" a="1"/>
  <c r="BD148" i="1" s="1"/>
  <c r="BD203" i="1" a="1"/>
  <c r="BD203" i="1" s="1"/>
  <c r="BD188" i="1" a="1"/>
  <c r="BD188" i="1" s="1"/>
  <c r="BD168" i="1" a="1"/>
  <c r="BD16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N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N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D774" i="1" a="1"/>
  <c r="BD774" i="1" s="1"/>
  <c r="BD773" i="1" a="1"/>
  <c r="BD773" i="1" s="1"/>
  <c r="BD772" i="1" a="1"/>
  <c r="BD772" i="1" s="1"/>
  <c r="BD771" i="1" a="1"/>
  <c r="BD771" i="1" s="1"/>
  <c r="BD768" i="1" a="1"/>
  <c r="BD768" i="1" s="1"/>
  <c r="BD767" i="1" a="1"/>
  <c r="BD767" i="1" s="1"/>
  <c r="BD765" i="1" a="1"/>
  <c r="BD765" i="1" s="1"/>
  <c r="BD764" i="1" a="1"/>
  <c r="BD764" i="1" s="1"/>
  <c r="BD762" i="1" a="1"/>
  <c r="BD762" i="1" s="1"/>
  <c r="BD759" i="1" a="1"/>
  <c r="BD759" i="1" s="1"/>
  <c r="BD756" i="1" a="1"/>
  <c r="BD756" i="1" s="1"/>
  <c r="BD755" i="1" a="1"/>
  <c r="BD755" i="1" s="1"/>
  <c r="BD753" i="1" a="1"/>
  <c r="BD753" i="1" s="1"/>
  <c r="BD750" i="1" a="1"/>
  <c r="BD750" i="1" s="1"/>
  <c r="BD748" i="1" a="1"/>
  <c r="BD748" i="1" s="1"/>
  <c r="BD747" i="1" a="1"/>
  <c r="BD747" i="1" s="1"/>
  <c r="BD746" i="1" a="1"/>
  <c r="BD746" i="1" s="1"/>
  <c r="BD744" i="1" a="1"/>
  <c r="BD744" i="1" s="1"/>
  <c r="BD741" i="1" a="1"/>
  <c r="BD741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9" i="1" a="1"/>
  <c r="BD709" i="1" s="1"/>
  <c r="BD707" i="1" a="1"/>
  <c r="BD707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5" i="1" a="1"/>
  <c r="BD685" i="1" s="1"/>
  <c r="BD684" i="1" a="1"/>
  <c r="BD684" i="1" s="1"/>
  <c r="BD683" i="1" a="1"/>
  <c r="BD683" i="1" s="1"/>
  <c r="BD682" i="1" a="1"/>
  <c r="BD682" i="1" s="1"/>
  <c r="BD680" i="1" a="1"/>
  <c r="BD680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48" i="1" a="1"/>
  <c r="BD648" i="1" s="1"/>
  <c r="BD646" i="1" a="1"/>
  <c r="BD646" i="1" s="1"/>
  <c r="BD645" i="1" a="1"/>
  <c r="BD645" i="1" s="1"/>
  <c r="BD642" i="1" a="1"/>
  <c r="BD642" i="1" s="1"/>
  <c r="BD639" i="1" a="1"/>
  <c r="BD639" i="1" s="1"/>
  <c r="BD636" i="1" a="1"/>
  <c r="BD636" i="1" s="1"/>
  <c r="BD635" i="1" a="1"/>
  <c r="BD635" i="1" s="1"/>
  <c r="BD634" i="1" a="1"/>
  <c r="BD634" i="1" s="1"/>
  <c r="BD633" i="1" a="1"/>
  <c r="BD633" i="1" s="1"/>
  <c r="BD630" i="1" a="1"/>
  <c r="BD630" i="1" s="1"/>
  <c r="BD628" i="1" a="1"/>
  <c r="BD628" i="1" s="1"/>
  <c r="BD626" i="1" a="1"/>
  <c r="BD626" i="1" s="1"/>
  <c r="BD624" i="1" a="1"/>
  <c r="BD624" i="1" s="1"/>
  <c r="BD621" i="1" a="1"/>
  <c r="BD621" i="1" s="1"/>
  <c r="BD618" i="1" a="1"/>
  <c r="BD618" i="1" s="1"/>
  <c r="BD617" i="1" a="1"/>
  <c r="BD617" i="1" s="1"/>
  <c r="BD615" i="1" a="1"/>
  <c r="BD615" i="1" s="1"/>
  <c r="BD612" i="1" a="1"/>
  <c r="BD612" i="1" s="1"/>
  <c r="BD609" i="1" a="1"/>
  <c r="BD609" i="1" s="1"/>
  <c r="BD606" i="1" a="1"/>
  <c r="BD606" i="1" s="1"/>
  <c r="BD605" i="1" a="1"/>
  <c r="BD605" i="1" s="1"/>
  <c r="BD603" i="1" a="1"/>
  <c r="BD603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6" i="1" a="1"/>
  <c r="BD556" i="1" s="1"/>
  <c r="BD554" i="1" a="1"/>
  <c r="BD554" i="1" s="1"/>
  <c r="BD552" i="1" a="1"/>
  <c r="BD552" i="1" s="1"/>
  <c r="BD551" i="1" a="1"/>
  <c r="BD551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6" i="1" a="1"/>
  <c r="BD516" i="1" s="1"/>
  <c r="BD513" i="1" a="1"/>
  <c r="BD513" i="1" s="1"/>
  <c r="BD512" i="1" a="1"/>
  <c r="BD512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5" i="1" a="1"/>
  <c r="BD485" i="1" s="1"/>
  <c r="BD484" i="1" a="1"/>
  <c r="BD484" i="1" s="1"/>
  <c r="BD483" i="1" a="1"/>
  <c r="BD483" i="1" s="1"/>
  <c r="BD481" i="1" a="1"/>
  <c r="BD481" i="1" s="1"/>
  <c r="BD478" i="1" a="1"/>
  <c r="BD478" i="1" s="1"/>
  <c r="BD477" i="1" a="1"/>
  <c r="BD477" i="1" s="1"/>
  <c r="BD475" i="1" a="1"/>
  <c r="BD475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5" i="1" a="1"/>
  <c r="BD425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4" i="1" a="1"/>
  <c r="BD374" i="1" s="1"/>
  <c r="BD371" i="1" a="1"/>
  <c r="BD371" i="1" s="1"/>
  <c r="BD370" i="1" a="1"/>
  <c r="BD370" i="1" s="1"/>
  <c r="BD369" i="1" a="1"/>
  <c r="BD369" i="1" s="1"/>
  <c r="BD364" i="1" a="1"/>
  <c r="BD364" i="1" s="1"/>
  <c r="BD362" i="1" a="1"/>
  <c r="BD362" i="1" s="1"/>
  <c r="BD361" i="1" a="1"/>
  <c r="BD361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3" i="1" a="1"/>
  <c r="BD323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0" i="1" a="1"/>
  <c r="BD290" i="1" s="1"/>
  <c r="BD287" i="1" a="1"/>
  <c r="BD287" i="1" s="1"/>
  <c r="BD285" i="1" a="1"/>
  <c r="BD285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6" i="1" a="1"/>
  <c r="BD246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7" i="1" a="1"/>
  <c r="BD237" i="1" s="1"/>
  <c r="BD235" i="1" a="1"/>
  <c r="BD235" i="1" s="1"/>
  <c r="BD232" i="1" a="1"/>
  <c r="BD232" i="1" s="1"/>
  <c r="BD231" i="1" a="1"/>
  <c r="BD231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6" i="1" a="1"/>
  <c r="BD186" i="1" s="1"/>
  <c r="BD137" i="1" a="1"/>
  <c r="BD137" i="1" s="1"/>
  <c r="BD136" i="1" a="1"/>
  <c r="BD136" i="1" s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5" i="11" l="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<sst xmlns="http://schemas.openxmlformats.org/spreadsheetml/2006/main" count="5440" uniqueCount="1540">
  <si>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</si>
  <si>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</si>
  <si>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</si>
  <si>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</si>
  <si>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</si>
  <si>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</si>
  <si>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</si>
  <si>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</si>
  <si>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</si>
  <si>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</si>
  <si>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</si>
  <si>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</si>
  <si>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</si>
  <si>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</si>
  <si>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</si>
  <si>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</si>
  <si>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</si>
  <si>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</si>
  <si>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</si>
  <si>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</si>
  <si>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</si>
  <si>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</si>
  <si>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</si>
  <si>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</si>
  <si>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</si>
  <si>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</si>
  <si>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</si>
  <si>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</si>
  <si>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</si>
  <si>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</si>
  <si>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</si>
  <si>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</si>
  <si>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</si>
  <si>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</si>
  <si>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</si>
  <si>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</si>
  <si>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</si>
  <si>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</si>
  <si>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</si>
  <si>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</si>
  <si>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</si>
  <si>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</si>
  <si>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</si>
  <si>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</si>
  <si>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</si>
  <si>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</si>
  <si>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</si>
  <si>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</si>
  <si>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</si>
  <si>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</si>
  <si>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</si>
  <si>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</si>
  <si>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</si>
  <si>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</si>
  <si>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</si>
  <si>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</si>
  <si>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</si>
  <si>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</si>
  <si>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</si>
  <si>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</si>
  <si>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</si>
  <si>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</si>
  <si>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</si>
  <si>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</si>
  <si>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</si>
  <si>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</si>
  <si>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</si>
  <si>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</si>
  <si>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</si>
  <si>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</si>
  <si>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</si>
  <si>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</si>
  <si>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</si>
  <si>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</si>
  <si>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</si>
  <si>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</si>
  <si>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</si>
  <si>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</si>
  <si>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</si>
  <si>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</si>
  <si>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</si>
  <si>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</si>
  <si>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</si>
  <si>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</si>
  <si>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</si>
  <si>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</si>
  <si>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</si>
  <si>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</si>
  <si>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</si>
  <si>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</si>
  <si>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</si>
  <si>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</si>
  <si>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</si>
  <si>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</si>
  <si>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</si>
  <si>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</si>
  <si>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</si>
  <si>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</si>
  <si>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</si>
  <si>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</si>
  <si>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</si>
  <si>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</si>
  <si>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</si>
  <si>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</si>
  <si>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</si>
  <si>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</si>
  <si>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</si>
  <si>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</si>
  <si>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</si>
  <si>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</si>
  <si>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</si>
  <si>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</si>
  <si>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</si>
  <si>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</si>
  <si>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</si>
  <si>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</si>
  <si>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</si>
  <si>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</si>
  <si>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</si>
  <si>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</si>
  <si>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</si>
  <si>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</si>
  <si>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</si>
  <si>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</si>
  <si>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</si>
  <si>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</si>
  <si>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</si>
  <si>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</si>
  <si>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</si>
  <si>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</si>
  <si>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</si>
  <si>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</si>
  <si>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</si>
  <si>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</si>
  <si>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</si>
  <si>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</si>
  <si>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</si>
  <si>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</si>
  <si>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</si>
  <si>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</si>
  <si>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</si>
  <si>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</si>
  <si>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</si>
  <si>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</si>
  <si>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</si>
  <si>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</si>
  <si>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</si>
  <si>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</si>
  <si>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</si>
  <si>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</si>
  <si>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</si>
  <si>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</si>
  <si>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</si>
  <si>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</si>
  <si>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</si>
  <si>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</si>
  <si>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</si>
  <si>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</si>
  <si>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</si>
  <si>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</si>
  <si>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</si>
  <si>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</si>
  <si>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</si>
  <si>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</si>
  <si>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</si>
  <si>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</si>
  <si>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</si>
  <si>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</si>
  <si>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</si>
  <si>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</si>
  <si>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</si>
  <si>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</si>
  <si>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</si>
  <si>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</si>
  <si>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</si>
  <si>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</si>
  <si>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</si>
  <si>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</si>
  <si>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</si>
  <si>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</si>
  <si>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</si>
  <si>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</si>
  <si>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</si>
  <si>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</si>
  <si>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</si>
  <si>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</si>
  <si>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</si>
  <si>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</si>
  <si>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</si>
  <si>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</si>
  <si>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</si>
  <si>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</si>
  <si>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</si>
  <si>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</si>
  <si>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</si>
  <si>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</si>
  <si>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</si>
  <si>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</si>
  <si>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</si>
  <si>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</si>
  <si>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</si>
  <si>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</si>
  <si>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</si>
  <si>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</si>
  <si>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</si>
  <si>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</si>
  <si>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</si>
  <si>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</si>
  <si>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</si>
  <si>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</si>
  <si>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</si>
  <si>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</si>
  <si>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</si>
  <si>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</si>
  <si>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</si>
  <si>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</si>
  <si>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</si>
  <si>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</si>
  <si>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</si>
  <si>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</si>
  <si>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</si>
  <si>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</si>
  <si>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</si>
  <si>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</si>
  <si>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</si>
  <si>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</si>
  <si>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</si>
  <si>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</si>
  <si>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</si>
  <si>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</si>
  <si>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</si>
  <si>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</si>
  <si>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</si>
  <si>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</si>
  <si>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</si>
  <si>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</si>
  <si>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</si>
  <si>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</si>
  <si>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</si>
  <si>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</si>
  <si>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</si>
  <si>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</si>
  <si>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</si>
  <si>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</si>
  <si>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</si>
  <si>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</si>
  <si>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</si>
  <si>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</si>
  <si>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</si>
  <si>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</si>
  <si>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</si>
  <si>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</si>
  <si>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</si>
  <si>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</si>
  <si>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</si>
  <si>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</si>
  <si>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</si>
  <si>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</si>
  <si>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</si>
  <si>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</si>
  <si>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</si>
  <si>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</si>
  <si>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</si>
  <si>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</si>
  <si>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</si>
  <si>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</si>
  <si>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</si>
  <si>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</si>
  <si>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</si>
  <si>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</si>
  <si>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</si>
  <si>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</si>
  <si>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</si>
  <si>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</si>
  <si>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</si>
  <si>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</si>
  <si>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</si>
  <si>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</si>
  <si>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</si>
  <si>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</si>
  <si>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</si>
  <si>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</si>
  <si>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</si>
  <si>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</si>
  <si>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</si>
  <si>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</si>
  <si>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</si>
  <si>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</si>
  <si>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</si>
  <si>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</si>
  <si>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</si>
  <si>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</si>
  <si>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</si>
  <si>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</si>
  <si>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</si>
  <si>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</si>
  <si>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</si>
  <si>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</si>
  <si>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</si>
  <si>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</si>
  <si>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</si>
  <si>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</si>
  <si>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</si>
  <si>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</si>
  <si>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</si>
  <si>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</si>
  <si>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</si>
  <si>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</si>
  <si>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</si>
  <si>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</si>
  <si>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</si>
  <si>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</si>
  <si>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</si>
  <si>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</si>
  <si>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</si>
  <si>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</si>
  <si>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</si>
  <si>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</si>
  <si>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</si>
  <si>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</si>
  <si>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</si>
  <si>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</si>
  <si>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</si>
  <si>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</si>
  <si>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</si>
  <si>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</si>
  <si>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</si>
  <si>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</si>
  <si>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</si>
  <si>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</si>
  <si>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</si>
  <si>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</si>
  <si>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</si>
  <si>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</si>
  <si>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</si>
  <si>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</si>
  <si>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</si>
  <si>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</si>
  <si>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</si>
  <si>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</si>
  <si>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</si>
  <si>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</si>
  <si>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</si>
  <si>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</si>
  <si>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</si>
  <si>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</si>
  <si>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</si>
  <si>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</si>
  <si>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</si>
  <si>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</si>
  <si>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</si>
  <si>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</si>
  <si>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</si>
  <si>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</si>
  <si>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</si>
  <si>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</si>
  <si>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</si>
  <si>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</si>
  <si>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</si>
  <si>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</si>
  <si>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</si>
  <si>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</si>
  <si>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</si>
  <si>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</si>
  <si>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</si>
  <si>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</si>
  <si>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</si>
  <si>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</si>
  <si>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</si>
  <si>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</si>
  <si>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</si>
  <si>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</si>
  <si>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</si>
  <si>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</si>
  <si>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</si>
  <si>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</si>
  <si>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</si>
  <si>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</si>
  <si>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</si>
  <si>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</si>
  <si>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</si>
  <si>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</si>
  <si>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</si>
  <si>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</si>
  <si>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</si>
  <si>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</si>
  <si>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</si>
  <si>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</si>
  <si>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</si>
  <si>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</si>
  <si>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</si>
  <si>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</si>
  <si>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</si>
  <si>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</si>
  <si>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</si>
  <si>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</si>
  <si>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</si>
  <si>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</si>
  <si>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</si>
  <si>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</si>
  <si>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</si>
  <si>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</si>
  <si>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</si>
  <si>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</si>
  <si>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</si>
  <si>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</si>
  <si>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</si>
  <si>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</si>
  <si>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</si>
  <si>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</si>
  <si>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</si>
  <si>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</si>
  <si>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</si>
  <si>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</si>
  <si>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</si>
  <si>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</si>
  <si>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</si>
  <si>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</si>
  <si>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</si>
  <si>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</si>
  <si>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</si>
  <si>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</si>
  <si>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</si>
  <si>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</si>
  <si>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</si>
  <si>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</si>
  <si>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</si>
  <si>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</si>
  <si>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</si>
  <si>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</si>
  <si>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</si>
  <si>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</si>
  <si>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</si>
  <si>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</si>
  <si>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</si>
  <si>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</si>
  <si>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</si>
  <si>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</si>
  <si>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</si>
  <si>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</si>
  <si>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</si>
  <si>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</si>
  <si>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</si>
  <si>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</si>
  <si>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</si>
  <si>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</si>
  <si>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</si>
  <si>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</si>
  <si>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</si>
  <si>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</si>
  <si>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</si>
  <si>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</si>
  <si>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</si>
  <si>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</si>
  <si>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</si>
  <si>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</si>
  <si>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</si>
  <si>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</si>
  <si>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</si>
  <si>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</si>
  <si>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</si>
  <si>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</si>
  <si>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</si>
  <si>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</si>
  <si>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</si>
  <si>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</si>
  <si>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</si>
  <si>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</si>
  <si>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</si>
  <si>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</si>
  <si>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</si>
  <si>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</si>
  <si>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</si>
  <si>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</si>
  <si>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</si>
  <si>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</si>
  <si>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</si>
  <si>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</si>
  <si>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</si>
  <si>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</si>
  <si>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</si>
  <si>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</si>
  <si>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</si>
  <si>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</si>
  <si>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</si>
  <si>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</si>
  <si>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</si>
  <si>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</si>
  <si>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</si>
  <si>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</si>
  <si>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</si>
  <si>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</si>
  <si>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</si>
  <si>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</si>
  <si>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</si>
  <si>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</si>
  <si>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</si>
  <si>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</si>
  <si>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</si>
  <si>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</si>
  <si>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</si>
  <si>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</si>
  <si>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</si>
  <si>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</si>
  <si>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</si>
  <si>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</si>
  <si>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</si>
  <si>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</si>
  <si>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</si>
  <si>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</si>
  <si>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</si>
  <si>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</si>
  <si>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</si>
  <si>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</si>
  <si>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</si>
  <si>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</si>
  <si>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</si>
  <si>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</si>
  <si>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</si>
  <si>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</si>
  <si>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</si>
  <si>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</si>
  <si>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</si>
  <si>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</si>
  <si>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</si>
  <si>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</si>
  <si>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</si>
  <si>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</si>
  <si>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</si>
  <si>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</si>
  <si>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</si>
  <si>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</si>
  <si>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</si>
  <si>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</si>
  <si>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</si>
  <si>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</si>
  <si>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</si>
  <si>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</si>
  <si>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</si>
  <si>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</si>
  <si>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</si>
  <si>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</si>
  <si>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</si>
  <si>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</si>
  <si>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</si>
  <si>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</si>
  <si>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</si>
  <si>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</si>
  <si>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</si>
  <si>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</si>
  <si>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</si>
  <si>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</si>
  <si>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</si>
  <si>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</si>
  <si>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</si>
  <si>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</si>
  <si>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</si>
  <si>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</si>
  <si>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</si>
  <si>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</si>
  <si>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</si>
  <si>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</si>
  <si>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</si>
  <si>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</si>
  <si>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</si>
  <si>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</si>
  <si>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</si>
  <si>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</si>
  <si>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</si>
  <si>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</si>
  <si>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</si>
  <si>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</si>
  <si>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</si>
  <si>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</si>
  <si>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</si>
  <si>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</si>
  <si>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</si>
  <si>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</si>
  <si>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</si>
  <si>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</si>
  <si>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</si>
  <si>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</si>
  <si>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</si>
  <si>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</si>
  <si>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</si>
  <si>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</si>
  <si>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</si>
  <si>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</si>
  <si>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</si>
  <si>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</si>
  <si>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</si>
  <si>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</si>
  <si>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</si>
  <si>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</si>
  <si>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</si>
  <si>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</si>
  <si>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</si>
  <si>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</si>
  <si>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</si>
  <si>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</si>
  <si>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</si>
  <si>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</si>
  <si>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</si>
  <si>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</si>
  <si>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</si>
  <si>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</si>
  <si>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</si>
  <si>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</si>
  <si>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</si>
  <si>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</si>
  <si>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</si>
  <si>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</si>
  <si>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</si>
  <si>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</si>
  <si>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</si>
  <si>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</si>
  <si>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</si>
  <si>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</si>
  <si>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</si>
  <si>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</si>
  <si>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</si>
  <si>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</si>
  <si>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</si>
  <si>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</si>
  <si>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</si>
  <si>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</si>
  <si>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</si>
  <si>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</si>
  <si>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</si>
  <si>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</si>
  <si>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</si>
  <si>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</si>
  <si>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</si>
  <si>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</si>
  <si>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</si>
  <si>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</si>
  <si>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</si>
  <si>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</si>
  <si>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</si>
  <si>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</si>
  <si>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</si>
  <si>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</si>
  <si>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</si>
  <si>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</si>
  <si>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</si>
  <si>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</si>
  <si>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</si>
  <si>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</si>
  <si>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</si>
  <si>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</si>
  <si>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</si>
  <si>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</si>
  <si>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</si>
  <si>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</si>
  <si>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</si>
  <si>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</si>
  <si>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</si>
  <si>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</si>
  <si>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</si>
  <si>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</si>
  <si>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</si>
  <si>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</si>
  <si>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</si>
  <si>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</si>
  <si>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</si>
  <si>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</si>
  <si>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</si>
  <si>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</si>
  <si>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</si>
  <si>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</si>
  <si>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</si>
  <si>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</si>
  <si>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</si>
  <si>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</si>
  <si>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</si>
  <si>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</si>
  <si>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</si>
  <si>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</si>
  <si>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</si>
  <si>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</si>
  <si>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</si>
  <si>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</si>
  <si>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</si>
  <si>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</si>
  <si>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</si>
  <si>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</si>
  <si>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</si>
  <si>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</si>
  <si>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</si>
  <si>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</si>
  <si>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</si>
  <si>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</si>
  <si>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</si>
  <si>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</si>
  <si>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</si>
  <si>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</si>
  <si>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</si>
  <si>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</si>
  <si>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</si>
  <si>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</si>
  <si>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</si>
  <si>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</si>
  <si>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</si>
  <si>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</si>
  <si>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</si>
  <si>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</si>
  <si>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</si>
  <si>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</si>
  <si>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</si>
  <si>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</si>
  <si>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</si>
  <si>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</si>
  <si>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</si>
  <si>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</si>
  <si>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</si>
  <si>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</si>
  <si>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</si>
  <si>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</si>
  <si>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</si>
  <si>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</si>
  <si>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</si>
  <si>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</si>
  <si>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</si>
  <si>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</si>
  <si>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</si>
  <si>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</si>
  <si>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</si>
  <si>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</si>
  <si>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</si>
  <si>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</si>
  <si>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</si>
  <si>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</si>
  <si>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</si>
  <si>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</si>
  <si>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</si>
  <si>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</si>
  <si>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</si>
  <si>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</si>
  <si>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</si>
  <si>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</si>
  <si>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</si>
  <si>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</si>
  <si>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</si>
  <si>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</si>
  <si>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</si>
  <si>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</si>
  <si>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</si>
  <si>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</si>
  <si>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</si>
  <si>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</si>
  <si>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</si>
  <si>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</si>
  <si>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</si>
  <si>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</si>
  <si>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</si>
  <si>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</si>
  <si>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</si>
  <si>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</si>
  <si>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</si>
  <si>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</si>
  <si>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</si>
  <si>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</si>
  <si>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</si>
  <si>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</si>
  <si>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</si>
  <si>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</si>
  <si>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</si>
  <si>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</si>
  <si>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</si>
  <si>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</si>
  <si>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</si>
  <si>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</si>
  <si>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</si>
  <si>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</si>
  <si>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</si>
  <si>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</si>
  <si>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</si>
  <si>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</si>
  <si>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</si>
  <si>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</si>
  <si>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</si>
  <si>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</si>
  <si>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</si>
  <si>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</si>
  <si>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</si>
  <si>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</si>
  <si>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</si>
  <si>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</si>
  <si>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</si>
  <si>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</si>
  <si>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</si>
  <si>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</si>
  <si>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</si>
  <si>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</si>
  <si>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</si>
  <si>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</si>
  <si>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</si>
  <si>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</si>
  <si>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</si>
  <si>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</si>
  <si>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</si>
  <si>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</si>
  <si>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</si>
  <si>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</si>
  <si>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</si>
  <si>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</si>
  <si>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</si>
  <si>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</si>
  <si>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</si>
  <si>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</si>
  <si>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</si>
  <si>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</si>
  <si>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</si>
  <si>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</si>
  <si>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</si>
  <si>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</si>
  <si>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</si>
  <si>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</si>
  <si>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</si>
  <si>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</si>
  <si>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</si>
  <si>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</si>
  <si>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</si>
  <si>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</si>
  <si>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</si>
  <si>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</si>
  <si>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</si>
  <si>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</si>
  <si>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</si>
  <si>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</si>
  <si>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</si>
  <si>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</si>
  <si>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</si>
  <si>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</si>
  <si>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</si>
  <si>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</si>
  <si>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</si>
  <si>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</si>
  <si>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</si>
  <si>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</si>
  <si>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</si>
  <si>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</si>
  <si>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</si>
  <si>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</si>
  <si>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</si>
  <si>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</si>
  <si>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</si>
  <si>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</si>
  <si>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</si>
  <si>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</si>
  <si>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</si>
  <si>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</si>
  <si>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</si>
  <si>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</si>
  <si>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</si>
  <si>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</si>
  <si>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</si>
  <si>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</si>
  <si>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</si>
  <si>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</si>
  <si>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</si>
  <si>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</si>
  <si>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</si>
  <si>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</si>
  <si>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</si>
  <si>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</si>
  <si>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</si>
  <si>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</si>
  <si>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</si>
  <si>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</si>
  <si>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</si>
  <si>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</si>
  <si>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</si>
  <si>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</si>
  <si>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</si>
  <si>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</si>
  <si>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</si>
  <si>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</si>
  <si>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</si>
  <si>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</si>
  <si>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</si>
  <si>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</si>
  <si>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</si>
  <si>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</si>
  <si>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</si>
  <si>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</si>
  <si>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</si>
  <si>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</si>
  <si>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</si>
  <si>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</si>
  <si>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</si>
  <si>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</si>
  <si>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</si>
  <si>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</si>
  <si>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</si>
  <si>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</si>
  <si>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</si>
  <si>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</si>
  <si>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</si>
  <si>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</si>
  <si>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</si>
  <si>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</si>
  <si>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</si>
  <si>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</si>
  <si>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</si>
  <si>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</si>
  <si>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</si>
  <si>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</si>
  <si>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</si>
  <si>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</si>
  <si>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</si>
  <si>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</si>
  <si>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</si>
  <si>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</si>
  <si>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</si>
  <si>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</si>
  <si>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</si>
  <si>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</si>
  <si>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</si>
  <si>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</si>
  <si>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</si>
  <si>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</si>
  <si>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</si>
  <si>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</si>
  <si>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</si>
  <si>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</si>
  <si>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</si>
  <si>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</si>
  <si>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</si>
  <si>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</si>
  <si>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</si>
  <si>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</si>
  <si>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</si>
  <si>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</si>
  <si>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</si>
  <si>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</si>
  <si>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</si>
  <si>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</si>
  <si>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</si>
  <si>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</si>
  <si>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</si>
  <si>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</si>
  <si>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</si>
  <si>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</si>
  <si>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</si>
  <si>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</si>
  <si>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</si>
  <si>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</si>
  <si>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</si>
  <si>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</si>
  <si>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</si>
  <si>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</si>
  <si>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</si>
  <si>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</si>
  <si>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</si>
  <si>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</si>
  <si>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</si>
  <si>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</si>
  <si>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</si>
  <si>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</si>
  <si>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</si>
  <si>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</si>
  <si>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</si>
  <si>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</si>
  <si>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</si>
  <si>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</si>
  <si>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</si>
  <si>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</si>
  <si>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</si>
  <si>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</si>
  <si>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</si>
  <si>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</si>
  <si>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</si>
  <si>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</si>
  <si>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</si>
  <si>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</si>
  <si>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</si>
  <si>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</si>
  <si>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</si>
  <si>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</si>
  <si>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</si>
  <si>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</si>
  <si>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</si>
  <si>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</si>
  <si>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</si>
  <si>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</si>
  <si>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</si>
  <si>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</si>
  <si>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</si>
  <si>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</si>
  <si>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</si>
  <si>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</si>
  <si>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</si>
  <si>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</si>
  <si>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</si>
  <si>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</si>
  <si>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</si>
  <si>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</si>
  <si>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</si>
  <si>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</si>
  <si>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</si>
  <si>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</si>
  <si>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</si>
  <si>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</si>
  <si>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</si>
  <si>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</si>
  <si>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</si>
  <si>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</si>
  <si>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</si>
  <si>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</si>
  <si>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</si>
  <si>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</si>
  <si>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</si>
  <si>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</si>
  <si>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</si>
  <si>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</si>
  <si>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</si>
  <si>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</si>
  <si>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</si>
  <si>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</si>
  <si>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</si>
  <si>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</si>
  <si>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</si>
  <si>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</si>
  <si>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</si>
  <si>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</si>
  <si>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</si>
  <si>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</si>
  <si>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</si>
  <si>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</si>
  <si>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</si>
  <si>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</si>
  <si>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</si>
  <si>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</si>
  <si>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</si>
  <si>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</si>
  <si>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</si>
  <si>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</si>
  <si>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</si>
  <si>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</si>
  <si>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</si>
  <si>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</si>
  <si>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</si>
  <si>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</si>
  <si>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</si>
  <si>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</si>
  <si>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</si>
  <si>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</si>
  <si>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</si>
  <si>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</si>
  <si>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</si>
  <si>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</si>
  <si>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</si>
  <si>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</si>
  <si>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</si>
  <si>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</si>
  <si>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</si>
  <si>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</si>
  <si>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</si>
  <si>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</si>
  <si>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</si>
  <si>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</si>
  <si>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</si>
  <si>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</si>
  <si>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</si>
  <si>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</si>
  <si>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</si>
  <si>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</si>
  <si>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</si>
  <si>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</si>
  <si>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</si>
  <si>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</si>
  <si>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</si>
  <si>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</si>
  <si>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</si>
  <si>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</si>
  <si>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</si>
  <si>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</si>
  <si>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</si>
  <si>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</si>
  <si>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</si>
  <si>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</si>
  <si>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</si>
  <si>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</si>
  <si>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</si>
  <si>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</si>
  <si>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</si>
  <si>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</si>
  <si>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</si>
  <si>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</si>
  <si>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</si>
  <si>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</si>
  <si>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</si>
  <si>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</si>
  <si>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</si>
  <si>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</si>
  <si>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</si>
  <si>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</si>
  <si>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</si>
  <si>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</si>
  <si>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</si>
  <si>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</si>
  <si>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</si>
  <si>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</si>
  <si>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</si>
  <si>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</si>
  <si>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</si>
  <si>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</si>
  <si>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</si>
  <si>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</si>
  <si>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</si>
  <si>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</si>
  <si>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</si>
  <si>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</si>
  <si>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</si>
  <si>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</si>
  <si>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</si>
  <si>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</si>
  <si>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</si>
  <si>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</si>
  <si>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</si>
  <si>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</si>
  <si>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</si>
  <si>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</si>
  <si>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</si>
  <si>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</si>
  <si>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</si>
  <si>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</si>
  <si>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</si>
  <si>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</si>
  <si>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</si>
  <si>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</si>
  <si>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</si>
  <si>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</si>
  <si>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</si>
  <si>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</si>
  <si>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</si>
  <si>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</si>
  <si>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</si>
  <si>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</si>
  <si>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</si>
  <si>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</si>
  <si>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</si>
  <si>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</si>
  <si>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</si>
  <si>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</si>
  <si>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</si>
  <si>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</si>
  <si>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</si>
  <si>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</si>
  <si>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</si>
  <si>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</si>
  <si>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</si>
  <si>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</si>
  <si>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</si>
  <si>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</si>
  <si>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</si>
  <si>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</si>
  <si>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</si>
  <si>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</si>
  <si>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</si>
  <si>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</si>
  <si>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</si>
  <si>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</si>
  <si>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</si>
  <si>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</si>
  <si>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</si>
  <si>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</si>
  <si>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</si>
  <si>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</si>
  <si>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</si>
  <si>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</si>
  <si>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</si>
  <si>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</si>
  <si>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</si>
  <si>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</si>
  <si>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</si>
  <si>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</si>
  <si>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</si>
  <si>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</si>
  <si>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</si>
  <si>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</si>
  <si>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</si>
  <si>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</si>
  <si>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</si>
  <si>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</si>
  <si>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</si>
  <si>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</si>
  <si>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</si>
  <si>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</si>
  <si>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</si>
  <si>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</si>
  <si>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</si>
  <si>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</si>
  <si>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</si>
  <si>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</si>
  <si>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</si>
  <si>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</si>
  <si>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</si>
  <si>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</si>
  <si>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</si>
  <si>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</si>
  <si>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</si>
  <si>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</si>
  <si>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</si>
  <si>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</si>
  <si>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</si>
  <si>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</si>
  <si>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</si>
  <si>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</si>
  <si>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</si>
  <si>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</si>
  <si>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</si>
  <si>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</si>
  <si>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</si>
  <si>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</si>
  <si>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</si>
  <si>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</si>
  <si>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</si>
  <si>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</si>
  <si>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</si>
  <si>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</si>
  <si>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</si>
  <si>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</si>
  <si>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</si>
  <si>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</si>
  <si>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</si>
  <si>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</si>
  <si>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</si>
  <si>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</si>
  <si>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</si>
  <si>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</si>
  <si>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</si>
  <si>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</si>
  <si>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</si>
  <si>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</si>
  <si>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</si>
  <si>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</si>
  <si>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</si>
  <si>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</si>
  <si>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</si>
  <si>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</si>
  <si>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</si>
  <si>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</si>
  <si>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</si>
  <si>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</si>
  <si>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</si>
  <si>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</si>
  <si>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</si>
  <si>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</si>
  <si>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</si>
  <si>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</si>
  <si>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</si>
  <si>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</si>
  <si>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</si>
  <si>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</si>
  <si>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</si>
  <si>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</si>
  <si>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</si>
  <si>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</si>
  <si>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</si>
  <si>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</si>
  <si>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</si>
  <si>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</si>
  <si>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</si>
  <si>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</si>
  <si>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</si>
  <si>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</si>
  <si>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</si>
  <si>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</si>
  <si>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</si>
  <si>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</si>
  <si>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</si>
  <si>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</si>
  <si>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</si>
  <si>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</si>
  <si>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</si>
  <si>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</si>
  <si>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</si>
  <si>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</si>
  <si>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</si>
  <si>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</si>
  <si>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</si>
  <si>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</si>
  <si>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</si>
  <si>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</si>
  <si>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</si>
  <si>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</si>
  <si>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</si>
  <si>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</si>
  <si>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</si>
  <si>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</si>
  <si>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</si>
  <si>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</si>
  <si>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</si>
  <si>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</si>
  <si>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</si>
  <si>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</si>
  <si>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</si>
  <si>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</si>
  <si>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</si>
  <si>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</si>
  <si>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</si>
  <si>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</si>
  <si>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</si>
  <si>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</si>
  <si>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</si>
  <si>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</si>
  <si>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</si>
  <si>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</si>
  <si>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</si>
  <si>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</si>
  <si>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</si>
  <si>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</si>
  <si>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</si>
  <si>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</si>
  <si>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</si>
  <si>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</si>
  <si>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</si>
  <si>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</si>
  <si>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</si>
  <si>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</si>
  <si>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</si>
  <si>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</si>
  <si>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</si>
  <si>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</si>
  <si>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</si>
  <si>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</si>
  <si>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</si>
  <si>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</si>
  <si>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</si>
  <si>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</si>
  <si>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</si>
  <si>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</si>
  <si>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</si>
  <si>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</si>
  <si>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</si>
  <si>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</si>
  <si>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</si>
  <si>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</si>
  <si>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</si>
  <si>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</si>
  <si>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</si>
  <si>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</si>
  <si>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</si>
  <si>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</si>
  <si>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</si>
  <si>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</si>
  <si>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</si>
  <si>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</si>
  <si>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</si>
  <si>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</si>
  <si>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</si>
  <si>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</si>
  <si>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</si>
  <si>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</si>
  <si>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</si>
  <si>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</si>
  <si>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</si>
  <si>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</si>
  <si>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</si>
  <si>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</si>
  <si>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</si>
  <si>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</si>
  <si>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</si>
  <si>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</si>
  <si>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</si>
  <si>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</si>
  <si>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</si>
  <si>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</si>
  <si>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</si>
  <si>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</si>
  <si>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</si>
  <si>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</si>
  <si>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</si>
  <si>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</si>
  <si>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</si>
  <si>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</si>
  <si>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</si>
  <si>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</si>
  <si>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</si>
  <si>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</si>
  <si>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</si>
  <si>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</si>
  <si>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</si>
  <si>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</si>
  <si>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</si>
  <si>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</si>
  <si>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</si>
  <si>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</si>
  <si>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</si>
  <si>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</si>
  <si>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</si>
  <si>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</si>
  <si>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</si>
  <si>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</si>
  <si>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</si>
  <si>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</si>
  <si>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</si>
  <si>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</si>
  <si>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</si>
  <si>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</si>
  <si>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</si>
  <si>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</si>
  <si>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</si>
  <si>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</si>
  <si>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</si>
  <si>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</si>
  <si>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</si>
  <si>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</si>
  <si>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</si>
  <si>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</si>
  <si>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</si>
  <si>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</si>
  <si>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</si>
  <si>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</si>
  <si>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</si>
  <si>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</si>
  <si>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</si>
  <si>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</si>
  <si>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</si>
  <si>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</si>
  <si>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</si>
  <si>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</si>
  <si>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</si>
  <si>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</si>
  <si>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</si>
  <si>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</si>
  <si>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</si>
  <si>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</si>
  <si>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</si>
  <si>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</si>
  <si>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</si>
  <si>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</si>
  <si>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</si>
  <si>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</si>
  <si>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</si>
  <si>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</si>
  <si>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</si>
  <si>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</si>
  <si>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</si>
  <si>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</si>
  <si>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</si>
  <si>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</si>
  <si>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</si>
  <si>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</si>
  <si>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</si>
  <si>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</si>
  <si>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</si>
  <si>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</si>
  <si>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</si>
  <si>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</si>
  <si>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</si>
  <si>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</si>
  <si>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</si>
  <si>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</si>
  <si>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</si>
  <si>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</si>
  <si>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</si>
  <si>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</si>
  <si>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</si>
  <si>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</si>
  <si>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</si>
  <si>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</si>
  <si>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</si>
  <si>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</si>
  <si>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</si>
  <si>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</si>
  <si>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</si>
  <si>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 xml:space="preserve">MC1 as 09:58h </t>
  </si>
  <si>
    <t>Equipe deslocando pro local - previsão de faixa após X91</t>
  </si>
  <si>
    <t>Equipe pronta as 07:26h - previsão de faixa após o X91</t>
  </si>
  <si>
    <t xml:space="preserve">Deslocamento para TIQ </t>
  </si>
  <si>
    <t>Aguardando descanso da equipe para iniciar o carregamento</t>
  </si>
  <si>
    <t xml:space="preserve"> no 565</t>
  </si>
  <si>
    <t>Equipe pronta as 07:45h aguardando temperatura-chuva no local</t>
  </si>
  <si>
    <t>TCSTGR</t>
  </si>
  <si>
    <t>Daniel</t>
  </si>
  <si>
    <t>Ronda 7 dias TCS-TGR</t>
  </si>
  <si>
    <t>Previsão de MC1 as 9h</t>
  </si>
  <si>
    <t>MC1 as 08:59 - Licença as 09:03h</t>
  </si>
  <si>
    <t xml:space="preserve">TCS2 </t>
  </si>
  <si>
    <t>MC1 as 08:33h - em manobra - previsão de faixa as 11:15h</t>
  </si>
  <si>
    <t>Execução de solda - Condicionado a temperatura (retirada de restrição)</t>
  </si>
  <si>
    <t>Equipe pronta as 08:29h - aguardando temperatura chuva no local</t>
  </si>
  <si>
    <t>Substituição de trilho (retirada de restrição)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</si>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</sst>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8" totalsRowShown="0" headerRowDxfId="105" totalsRowDxfId="104" tableBorderDxfId="103">
  <autoFilter ref="A5:BS778" xr:uid="{99E022FC-4664-48A9-AF84-B0E9D0DB4711}">
    <filterColumn colId="1">
      <filters>
        <dateGroupItem year="2026" month="2" day="1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8"/>
  <sheetViews>
    <sheetView tabSelected="1" zoomScaleNormal="100" workbookViewId="0">
      <pane xSplit="6" topLeftCell="BG1" activePane="topRight" state="frozen"/>
      <selection pane="topRight" activeCell="BJ102" sqref="BJ10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0" t="s">
        <v>1171</v>
      </c>
      <c r="AJ1" s="241"/>
      <c r="AK1" s="241"/>
      <c r="AL1" s="241"/>
      <c r="AM1" s="241"/>
      <c r="AN1" s="241"/>
      <c r="AO1" s="241"/>
      <c r="AP1" s="241"/>
      <c r="AQ1" s="241"/>
      <c r="AR1" s="242"/>
      <c r="AS1" s="242"/>
      <c r="AT1" s="242"/>
      <c r="AU1" s="242"/>
      <c r="AV1" s="242"/>
      <c r="AW1" s="242"/>
      <c r="AX1" s="241"/>
      <c r="AY1" s="241"/>
      <c r="AZ1" s="241"/>
      <c r="BA1" s="241"/>
      <c r="BB1" s="241"/>
      <c r="BC1" s="241"/>
      <c r="BD1" s="241"/>
      <c r="BE1" s="241"/>
      <c r="BF1" s="243"/>
      <c r="BG1" s="3"/>
      <c r="BH1" s="244" t="s">
        <v>1172</v>
      </c>
      <c r="BI1" s="245"/>
      <c r="BJ1" s="246"/>
      <c r="BK1" s="247"/>
      <c r="BL1" s="43"/>
      <c r="BM1" s="237" t="s">
        <v>1173</v>
      </c>
      <c r="BN1" s="238"/>
      <c r="BO1" s="238"/>
      <c r="BP1" s="238"/>
      <c r="BQ1" s="238"/>
      <c r="BR1" s="238"/>
      <c r="BS1" s="239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0" t="s">
        <v>1174</v>
      </c>
      <c r="AJ2" s="241"/>
      <c r="AK2" s="241"/>
      <c r="AL2" s="241"/>
      <c r="AM2" s="241"/>
      <c r="AN2" s="241"/>
      <c r="AO2" s="241"/>
      <c r="AP2" s="241"/>
      <c r="AQ2" s="243"/>
      <c r="AR2" s="159"/>
      <c r="AS2" s="255" t="s">
        <v>1177</v>
      </c>
      <c r="AT2" s="242"/>
      <c r="AU2" s="242"/>
      <c r="AV2" s="242"/>
      <c r="AW2" s="242"/>
      <c r="AX2" s="241"/>
      <c r="AY2" s="243"/>
      <c r="AZ2" s="4"/>
      <c r="BA2" s="234" t="s">
        <v>1178</v>
      </c>
      <c r="BB2" s="236"/>
      <c r="BC2" s="240" t="s">
        <v>1175</v>
      </c>
      <c r="BD2" s="241"/>
      <c r="BE2" s="241"/>
      <c r="BF2" s="243"/>
      <c r="BG2" s="3"/>
      <c r="BH2" s="248"/>
      <c r="BI2" s="249"/>
      <c r="BJ2" s="250"/>
      <c r="BK2" s="251"/>
      <c r="BL2" s="43"/>
      <c r="BM2" s="252"/>
      <c r="BN2" s="253"/>
      <c r="BO2" s="253"/>
      <c r="BP2" s="253"/>
      <c r="BQ2" s="253"/>
      <c r="BR2" s="253"/>
      <c r="BS2" s="254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4" t="s">
        <v>1179</v>
      </c>
      <c r="AJ3" s="236"/>
      <c r="AK3" s="234" t="s">
        <v>1180</v>
      </c>
      <c r="AL3" s="235"/>
      <c r="AM3" s="235"/>
      <c r="AN3" s="235"/>
      <c r="AO3" s="235"/>
      <c r="AP3" s="235"/>
      <c r="AQ3" s="236"/>
      <c r="AR3" s="160"/>
      <c r="AS3" s="258" t="s">
        <v>1186</v>
      </c>
      <c r="AT3" s="259"/>
      <c r="AU3" s="258" t="s">
        <v>1187</v>
      </c>
      <c r="AV3" s="259"/>
      <c r="AW3" s="258" t="s">
        <v>1188</v>
      </c>
      <c r="AX3" s="260"/>
      <c r="AY3" s="57" t="s">
        <v>1189</v>
      </c>
      <c r="AZ3" s="57"/>
      <c r="BA3" s="256"/>
      <c r="BB3" s="257"/>
      <c r="BC3" s="234" t="s">
        <v>1182</v>
      </c>
      <c r="BD3" s="235"/>
      <c r="BE3" s="235"/>
      <c r="BF3" s="236"/>
      <c r="BG3" s="56"/>
      <c r="BH3" s="248"/>
      <c r="BI3" s="249"/>
      <c r="BJ3" s="250"/>
      <c r="BK3" s="251"/>
      <c r="BL3" s="43"/>
      <c r="BM3" s="237" t="s">
        <v>1190</v>
      </c>
      <c r="BN3" s="238"/>
      <c r="BO3" s="238"/>
      <c r="BP3" s="239"/>
      <c r="BQ3" s="237" t="s">
        <v>160</v>
      </c>
      <c r="BR3" s="238"/>
      <c r="BS3" s="239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2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2" si="8">IF(AND(BR56&lt;1,BS56&lt;1),"Produção e Intervalo",IF(BR56&lt;1,"Intervalo",IF(BS56&lt;1,"Produção","Aderente")))</f>
        <v>Produção e Intervalo</v>
      </c>
      <c r="BR56" s="15">
        <f t="shared" ref="BR56:BR112" si="9">IF(OR(B56="",F56=""),"*",AY56/P56)</f>
        <v>0</v>
      </c>
      <c r="BS56" s="15">
        <f t="shared" ref="BS56:BS112" si="10">IF(OR(B56="",F56=""),"*",BA56/Q56)</f>
        <v>0</v>
      </c>
      <c r="BT56" s="157" t="str">
        <f t="shared" ref="BT56:BT112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0.82222222222222197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IF(D99="","*",IFERROR(IF(ISODD(COUNT(AS99:AX101)),"ERRO",SUM((AT99-AS99),(AV99-AU99),(AX99-AW99))),"ERRO"))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IF(D100="","*",IFERROR(IF(ISODD(COUNT(AS100:AX102)),"ERRO",SUM((AT100-AS100),(AV100-AU100),(AX100-AW100))),"ERRO"))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>
      <c r="A101" s="44" t="str">
        <f t="shared" si="7"/>
        <v>V8646064</v>
      </c>
      <c r="B101" s="133">
        <v>46064</v>
      </c>
      <c r="C101" s="7">
        <f>IF(BS_CONTROLE[[#This Row],[DATA]]="","",WEEKNUM(BS_CONTROLE[[#This Row],[DATA]]))</f>
        <v>7</v>
      </c>
      <c r="D101" s="45" t="s">
        <v>217</v>
      </c>
      <c r="E101" s="185">
        <v>119</v>
      </c>
      <c r="F101" s="134" t="s">
        <v>116</v>
      </c>
      <c r="G101" s="8" t="str">
        <f>IF(D101="","*",VLOOKUP(F101,BS_ATIVIDADE[#All],3,FALSE))</f>
        <v>MECANIZAÇÃO - SOCADORA</v>
      </c>
      <c r="H101" s="135" t="s">
        <v>649</v>
      </c>
      <c r="I101" s="135" t="s">
        <v>605</v>
      </c>
      <c r="J101" s="151">
        <v>98</v>
      </c>
      <c r="K101" s="151">
        <v>665.9</v>
      </c>
      <c r="L101" s="71">
        <v>664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1" s="135">
        <v>0.4375</v>
      </c>
      <c r="P101" s="135">
        <v>0.125</v>
      </c>
      <c r="Q101" s="71">
        <v>1560</v>
      </c>
      <c r="R101" s="9" t="str">
        <f>IFERROR(_xlfn.XLOOKUP(F101, BS_ATIVIDADE[ATIVIDADE],BS_ATIVIDADE[UNIDADE] ), "*")</f>
        <v>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BASE_MAPA!$B$2:$B$420, BASE_MAPA!$G$2:$G$420), "ERRO")</f>
        <v>ALTO ARAGUAIA - RONDONOPOLIS</v>
      </c>
      <c r="V101" s="143" t="s">
        <v>1272</v>
      </c>
      <c r="W101" s="135" t="s">
        <v>1273</v>
      </c>
      <c r="X101" s="152" t="s">
        <v>1000</v>
      </c>
      <c r="Y101" s="129" t="s">
        <v>999</v>
      </c>
      <c r="Z101" s="129"/>
      <c r="AA101" s="71">
        <v>1</v>
      </c>
      <c r="AB101" s="59" t="s">
        <v>997</v>
      </c>
      <c r="AC101" s="59"/>
      <c r="AD101" s="135">
        <v>0.29166666666666669</v>
      </c>
      <c r="AE101" s="71">
        <v>6236</v>
      </c>
      <c r="AF101" s="71">
        <v>6636</v>
      </c>
      <c r="AG101" s="71" t="s">
        <v>11</v>
      </c>
      <c r="AH101" s="42"/>
      <c r="AI101" s="119" t="str">
        <f>IF(BS_CONTROLE[[#This Row],[Atividade]]=0, "-", BS_CONTROLE[[#This Row],[Atividade]])</f>
        <v>MECANIZAÇÃO - SOCADORA</v>
      </c>
      <c r="AJ101" s="8" t="str">
        <f>IF(D101="","*",VLOOKUP(AI101,BS_ATIVIDADE[#Data],3,FALSE))</f>
        <v>MECANIZAÇÃO - SOCADORA</v>
      </c>
      <c r="AK101" s="175" t="str">
        <f>IF(BS_CONTROLE[[#This Row],[Local - Partida]]=0, "-", BS_CONTROLE[[#This Row],[Local - Partida]])</f>
        <v>TSF1</v>
      </c>
      <c r="AL101" s="175" t="str">
        <f>IF(BS_CONTROLE[[#This Row],[Local - Encerramento]]=0, "-", BS_CONTROLE[[#This Row],[Local - Encerramento]])</f>
        <v>TMJ1</v>
      </c>
      <c r="AM101" s="175" t="str">
        <f>IF(BS_CONTROLE[[#This Row],[Entre - Estações]]=0, "-", BS_CONTROLE[[#This Row],[Entre - Estações]])</f>
        <v>TBS-TAL</v>
      </c>
      <c r="AN101" s="175" t="str">
        <f>IF(BS_CONTROLE[[#This Row],[SB]]=0, "-", BS_CONTROLE[[#This Row],[SB]])</f>
        <v>TBS671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665.9</v>
      </c>
      <c r="AQ101" s="177">
        <f>IF(BS_CONTROLE[[#This Row],[KM - Fim]]=0, "-", BS_CONTROLE[[#This Row],[KM - Fim]])</f>
        <v>664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IF(D101="","*",IFERROR(IF(ISODD(COUNT(AS101:AX103)),"ERRO",SUM((AT101-AS101),(AV101-AU101),(AX101-AW101))),"ERRO"))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BASE_MAPA!$B$2:$B$420, BASE_MAPA!$G$2:$G$420), "ERRO")</f>
        <v>ALTO ARAGUAIA - RONDONOPOLIS</v>
      </c>
      <c r="BF101" s="178" t="str">
        <f>IF(BS_CONTROLE[[#This Row],[Responsavel pelo boletim]]=0, "-", BS_CONTROLE[[#This Row],[Responsavel pelo boletim]])</f>
        <v>Antonioni</v>
      </c>
      <c r="BG101" s="13"/>
      <c r="BH101" s="14"/>
      <c r="BI101" s="14"/>
      <c r="BJ101" s="14" t="s">
        <v>1469</v>
      </c>
      <c r="BK101" s="14"/>
      <c r="BL101" s="13"/>
      <c r="BM101" s="12"/>
      <c r="BN101" s="12"/>
      <c r="BO101" s="130"/>
      <c r="BP101" s="14"/>
      <c r="BQ101" s="10" t="str">
        <f t="shared" si="8"/>
        <v>Produção e Intervalo</v>
      </c>
      <c r="BR101" s="15">
        <f t="shared" si="9"/>
        <v>0</v>
      </c>
      <c r="BS101" s="15">
        <f t="shared" si="10"/>
        <v>0</v>
      </c>
      <c r="BT101" s="157" t="str">
        <f t="shared" si="11"/>
        <v/>
      </c>
    </row>
    <row r="102" spans="1:72">
      <c r="A102" s="44" t="str">
        <f t="shared" si="7"/>
        <v>FRANCISCO (TF-19)46064</v>
      </c>
      <c r="B102" s="133">
        <v>46064</v>
      </c>
      <c r="C102" s="7">
        <f>IF(BS_CONTROLE[[#This Row],[DATA]]="","",WEEKNUM(BS_CONTROLE[[#This Row],[DATA]]))</f>
        <v>7</v>
      </c>
      <c r="D102" s="45" t="s">
        <v>306</v>
      </c>
      <c r="E102" s="185">
        <v>120</v>
      </c>
      <c r="F102" s="134" t="s">
        <v>200</v>
      </c>
      <c r="G102" s="8" t="str">
        <f>IF(D102="","*",VLOOKUP(F102,BS_ATIVIDADE[#All],3,FALSE))</f>
        <v>TRILHO - SUBSTITUIÇÂO</v>
      </c>
      <c r="H102" s="149" t="str" cm="1">
        <f t="array" ref="H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2" s="135" t="s">
        <v>11</v>
      </c>
      <c r="J102" s="151">
        <v>98</v>
      </c>
      <c r="K102" s="151">
        <v>565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2" s="135">
        <v>0.375</v>
      </c>
      <c r="P102" s="135">
        <v>4.1666666666666664E-2</v>
      </c>
      <c r="Q102" s="71">
        <v>20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1310</v>
      </c>
      <c r="W102" s="135" t="s">
        <v>1299</v>
      </c>
      <c r="X102" s="152" t="s">
        <v>1005</v>
      </c>
      <c r="Y102" s="129" t="s">
        <v>1008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SUBSTITUIÇÃO - TRILHO</v>
      </c>
      <c r="AJ102" s="8" t="str">
        <f>IF(D102="","*",VLOOKUP(AI102,BS_ATIVIDADE[#Data],3,FALSE))</f>
        <v>TRILHO - SUBSTITUIÇÂO</v>
      </c>
      <c r="AK102" s="175" t="str">
        <f>IF(BS_CONTROLE[[#This Row],[Local - Partida]]=0, "-", BS_CONTROLE[[#This Row],[Local - Partida]])</f>
        <v>TEPPAT1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TEP-TMJ</v>
      </c>
      <c r="AN102" s="175" t="str">
        <f>IF(BS_CONTROLE[[#This Row],[SB]]=0, "-", BS_CONTROLE[[#This Row],[SB]])</f>
        <v>TEPPAT1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565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Francisco</v>
      </c>
      <c r="BG102" s="13"/>
      <c r="BH102" s="14"/>
      <c r="BI102" s="14"/>
      <c r="BJ102" s="14" t="s">
        <v>1470</v>
      </c>
      <c r="BK102" s="14"/>
      <c r="BL102" s="13"/>
      <c r="BM102" s="12"/>
      <c r="BN102" s="12"/>
      <c r="BO102" s="130"/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/>
      </c>
    </row>
    <row r="103" spans="1:72">
      <c r="A103" s="44" t="str">
        <f t="shared" si="7"/>
        <v>BRUNO (TF-525)46064</v>
      </c>
      <c r="B103" s="133">
        <v>46064</v>
      </c>
      <c r="C103" s="7">
        <f>IF(BS_CONTROLE[[#This Row],[DATA]]="","",WEEKNUM(BS_CONTROLE[[#This Row],[DATA]]))</f>
        <v>7</v>
      </c>
      <c r="D103" s="45" t="s">
        <v>278</v>
      </c>
      <c r="E103" s="185">
        <v>105</v>
      </c>
      <c r="F103" s="134" t="s">
        <v>193</v>
      </c>
      <c r="G103" s="8" t="str">
        <f>IF(D103="","*",VLOOKUP(F103,BS_ATIVIDADE[#All],3,FALSE))</f>
        <v>SOLDA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3" s="135" t="s">
        <v>11</v>
      </c>
      <c r="J103" s="151">
        <v>98</v>
      </c>
      <c r="K103" s="151">
        <v>548.16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3" s="149" t="s">
        <v>1428</v>
      </c>
      <c r="O103" s="135">
        <v>0.33333333333333331</v>
      </c>
      <c r="P103" s="135">
        <v>6.25E-2</v>
      </c>
      <c r="Q103" s="71">
        <v>1</v>
      </c>
      <c r="R103" s="9" t="str">
        <f>IFERROR(_xlfn.XLOOKUP(F103, BS_ATIVIDADE[ATIVIDADE],BS_ATIVIDADE[UNIDADE] ), "*")</f>
        <v>Nº DE SOLDA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1314</v>
      </c>
      <c r="W103" s="135" t="s">
        <v>1315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SOLDA</v>
      </c>
      <c r="AJ103" s="8" t="str">
        <f>IF(D103="","*",VLOOKUP(AI103,BS_ATIVIDADE[#Data],3,FALSE))</f>
        <v>SOLDA</v>
      </c>
      <c r="AK103" s="175" t="str">
        <f>IF(BS_CONTROLE[[#This Row],[Local - Partida]]=0, "-", BS_CONTROLE[[#This Row],[Local - Partida]])</f>
        <v>TRM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TRM</v>
      </c>
      <c r="AN103" s="175" t="str">
        <f>IF(BS_CONTROLE[[#This Row],[SB]]=0, "-", BS_CONTROLE[[#This Row],[SB]])</f>
        <v>TRMS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548.16</v>
      </c>
      <c r="AQ103" s="177" t="str">
        <f>IF(BS_CONTROLE[[#This Row],[KM - Fim]]=0, "-", BS_CONTROLE[[#This Row],[KM - Fim]])</f>
        <v>-</v>
      </c>
      <c r="AR103" s="32">
        <v>0.30972222222222223</v>
      </c>
      <c r="AS103" s="32"/>
      <c r="AT103" s="32"/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0</v>
      </c>
      <c r="AZ103" s="11"/>
      <c r="BA103" s="60"/>
      <c r="BB103" s="9" t="str">
        <f>IFERROR(_xlfn.XLOOKUP(AI103, BS_ATIVIDADE[ATIVIDADE],BS_ATIVIDADE[UNIDADE] ), "*")</f>
        <v>Nº DE SOLDA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Bruno</v>
      </c>
      <c r="BG103" s="13"/>
      <c r="BH103" s="14"/>
      <c r="BI103" s="14"/>
      <c r="BJ103" s="14" t="s">
        <v>1471</v>
      </c>
      <c r="BK103" s="14"/>
      <c r="BL103" s="13"/>
      <c r="BM103" s="12"/>
      <c r="BN103" s="12"/>
      <c r="BO103" s="130"/>
      <c r="BP103" s="14"/>
      <c r="BQ103" s="10" t="str">
        <f t="shared" si="8"/>
        <v>Produção e Intervalo</v>
      </c>
      <c r="BR103" s="15">
        <f t="shared" si="9"/>
        <v>0</v>
      </c>
      <c r="BS103" s="15">
        <f t="shared" si="10"/>
        <v>0</v>
      </c>
      <c r="BT103" s="157" t="str">
        <f t="shared" si="11"/>
        <v/>
      </c>
    </row>
    <row r="104" spans="1:72">
      <c r="A104" s="44" t="str">
        <f t="shared" si="7"/>
        <v>W7046064</v>
      </c>
      <c r="B104" s="133">
        <v>46064</v>
      </c>
      <c r="C104" s="7">
        <f>IF(BS_CONTROLE[[#This Row],[DATA]]="","",WEEKNUM(BS_CONTROLE[[#This Row],[DATA]]))</f>
        <v>7</v>
      </c>
      <c r="D104" s="45" t="s">
        <v>249</v>
      </c>
      <c r="E104" s="185"/>
      <c r="F104" s="134" t="s">
        <v>25</v>
      </c>
      <c r="G104" s="8" t="str">
        <f>IF(D104="","*",VLOOKUP(F104,BS_ATIVIDADE[#All],3,FALSE))</f>
        <v>OUTROS</v>
      </c>
      <c r="H104" s="135" t="s">
        <v>574</v>
      </c>
      <c r="I104" s="135" t="s">
        <v>619</v>
      </c>
      <c r="J104" s="151">
        <v>98</v>
      </c>
      <c r="K104" s="151">
        <v>502</v>
      </c>
      <c r="L104" s="71" t="s">
        <v>11</v>
      </c>
      <c r="M104" s="149" t="s">
        <v>1261</v>
      </c>
      <c r="N104" s="149" t="s">
        <v>1262</v>
      </c>
      <c r="O104" s="135">
        <v>0.75</v>
      </c>
      <c r="P104" s="135">
        <v>4.1666666666666664E-2</v>
      </c>
      <c r="Q104" s="71">
        <v>27</v>
      </c>
      <c r="R104" s="9" t="str">
        <f>IFERROR(_xlfn.XLOOKUP(F104, BS_ATIVIDADE[ATIVIDADE],BS_ATIVIDADE[UNIDADE] ), "*")</f>
        <v>BINÁRIO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1303</v>
      </c>
      <c r="W104" s="135" t="s">
        <v>1472</v>
      </c>
      <c r="X104" s="152" t="s">
        <v>1005</v>
      </c>
      <c r="Y104" s="129" t="s">
        <v>1008</v>
      </c>
      <c r="Z104" s="129"/>
      <c r="AA104" s="71">
        <v>2</v>
      </c>
      <c r="AB104" s="59" t="s">
        <v>997</v>
      </c>
      <c r="AC104" s="59"/>
      <c r="AD104" s="135">
        <v>0.75</v>
      </c>
      <c r="AE104" s="71">
        <v>9425</v>
      </c>
      <c r="AF104" s="71">
        <v>7632</v>
      </c>
      <c r="AG104" s="71" t="s">
        <v>11</v>
      </c>
      <c r="AH104" s="42"/>
      <c r="AI104" s="119" t="str">
        <f>IF(BS_CONTROLE[[#This Row],[Atividade]]=0, "-", BS_CONTROLE[[#This Row],[Atividade]])</f>
        <v>DESLOCAMENTO</v>
      </c>
      <c r="AJ104" s="8" t="str">
        <f>IF(D104="","*",VLOOKUP(AI104,BS_ATIVIDADE[#Data],3,FALSE))</f>
        <v>OUTROS</v>
      </c>
      <c r="AK104" s="175" t="str">
        <f>IF(BS_CONTROLE[[#This Row],[Local - Partida]]=0, "-", BS_CONTROLE[[#This Row],[Local - Partida]])</f>
        <v>TGR2</v>
      </c>
      <c r="AL104" s="175" t="str">
        <f>IF(BS_CONTROLE[[#This Row],[Local - Encerramento]]=0, "-", BS_CONTROLE[[#This Row],[Local - Encerramento]])</f>
        <v>TIQ2</v>
      </c>
      <c r="AM104" s="175" t="str">
        <f>IF(BS_CONTROLE[[#This Row],[Entre - Estações]]=0, "-", BS_CONTROLE[[#This Row],[Entre - Estações]])</f>
        <v>TGR-TIQ</v>
      </c>
      <c r="AN104" s="175" t="str">
        <f>IF(BS_CONTROLE[[#This Row],[SB]]=0, "-", BS_CONTROLE[[#This Row],[SB]])</f>
        <v>TGRTIQ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502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0</v>
      </c>
      <c r="AZ104" s="11"/>
      <c r="BA104" s="60"/>
      <c r="BB104" s="9" t="str">
        <f>IFERROR(_xlfn.XLOOKUP(AI104, BS_ATIVIDADE[ATIVIDADE],BS_ATIVIDADE[UNIDADE] ), "*")</f>
        <v>BINÁRIO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 xml:space="preserve">Camila </v>
      </c>
      <c r="BG104" s="13"/>
      <c r="BH104" s="14"/>
      <c r="BI104" s="14"/>
      <c r="BJ104" s="14" t="s">
        <v>1473</v>
      </c>
      <c r="BK104" s="14"/>
      <c r="BL104" s="13"/>
      <c r="BM104" s="12"/>
      <c r="BN104" s="12"/>
      <c r="BO104" s="130"/>
      <c r="BP104" s="14"/>
      <c r="BQ104" s="10" t="str">
        <f t="shared" si="8"/>
        <v>Produção e Intervalo</v>
      </c>
      <c r="BR104" s="15">
        <f t="shared" si="9"/>
        <v>0</v>
      </c>
      <c r="BS104" s="15">
        <f t="shared" si="10"/>
        <v>0</v>
      </c>
      <c r="BT104" s="157" t="str">
        <f t="shared" si="11"/>
        <v/>
      </c>
    </row>
    <row r="105" spans="1:72">
      <c r="A105" s="44" t="str">
        <f t="shared" si="7"/>
        <v>ELSON (TF-526)46064</v>
      </c>
      <c r="B105" s="133">
        <v>46064</v>
      </c>
      <c r="C105" s="7">
        <f>IF(BS_CONTROLE[[#This Row],[DATA]]="","",WEEKNUM(BS_CONTROLE[[#This Row],[DATA]]))</f>
        <v>7</v>
      </c>
      <c r="D105" s="45" t="s">
        <v>303</v>
      </c>
      <c r="E105" s="185">
        <v>106</v>
      </c>
      <c r="F105" s="134" t="s">
        <v>193</v>
      </c>
      <c r="G105" s="8" t="str">
        <f>IF(D105="","*",VLOOKUP(F105,BS_ATIVIDADE[#All],3,FALSE))</f>
        <v>SOLDA</v>
      </c>
      <c r="H105" s="135" t="s">
        <v>11</v>
      </c>
      <c r="I105" s="135" t="s">
        <v>11</v>
      </c>
      <c r="J105" s="151">
        <v>74</v>
      </c>
      <c r="K105" s="151">
        <v>430.26799999999997</v>
      </c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5" s="135">
        <v>0.375</v>
      </c>
      <c r="P105" s="135">
        <v>0.125</v>
      </c>
      <c r="Q105" s="71">
        <v>2</v>
      </c>
      <c r="R105" s="9" t="str">
        <f>IFERROR(_xlfn.XLOOKUP(F105, BS_ATIVIDADE[ATIVIDADE],BS_ATIVIDADE[UNIDADE] ), "*")</f>
        <v>Nº DE SOLDA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5" s="199" t="str">
        <f>IFERROR(_xlfn.XLOOKUP(J105, BASE_MAPA!$B$2:$B$420, BASE_MAPA!$G$2:$G$420), "ERRO")</f>
        <v>MARCO INICIAL - ALTO ARAGUAIA</v>
      </c>
      <c r="V105" s="143" t="s">
        <v>1287</v>
      </c>
      <c r="W105" s="135" t="s">
        <v>1315</v>
      </c>
      <c r="X105" s="152" t="s">
        <v>1000</v>
      </c>
      <c r="Y105" s="129" t="s">
        <v>999</v>
      </c>
      <c r="Z105" s="129"/>
      <c r="AA105" s="71"/>
      <c r="AB105" s="59"/>
      <c r="AC105" s="59"/>
      <c r="AD105" s="135" t="s">
        <v>11</v>
      </c>
      <c r="AE105" s="71" t="s">
        <v>11</v>
      </c>
      <c r="AF105" s="71" t="s">
        <v>11</v>
      </c>
      <c r="AG105" s="71" t="s">
        <v>11</v>
      </c>
      <c r="AH105" s="42"/>
      <c r="AI105" s="119" t="str">
        <f>IF(BS_CONTROLE[[#This Row],[Atividade]]=0, "-", BS_CONTROLE[[#This Row],[Atividade]])</f>
        <v>PDM - SOLDA</v>
      </c>
      <c r="AJ105" s="8" t="str">
        <f>IF(D105="","*",VLOOKUP(AI105,BS_ATIVIDADE[#Data],3,FALSE))</f>
        <v>SOLDA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TPC-TVL</v>
      </c>
      <c r="AN105" s="175" t="str">
        <f>IF(BS_CONTROLE[[#This Row],[SB]]=0, "-", BS_CONTROLE[[#This Row],[SB]])</f>
        <v>TPC440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430.26799999999997</v>
      </c>
      <c r="AQ105" s="177" t="s">
        <v>1474</v>
      </c>
      <c r="AR105" s="32">
        <v>0.32291666666666669</v>
      </c>
      <c r="AS105" s="32"/>
      <c r="AT105" s="32"/>
      <c r="AU105" s="32"/>
      <c r="AV105" s="32"/>
      <c r="AW105" s="32"/>
      <c r="AX105" s="32"/>
      <c r="AY105" s="184">
        <f>IF(D105="","*",IFERROR(IF(ISODD(COUNT(AS105:AX108)),"ERRO",SUM((AT105-AS105),(AV105-AU105),(AX105-AW105))),"ERRO"))</f>
        <v>0</v>
      </c>
      <c r="AZ105" s="11"/>
      <c r="BA105" s="60"/>
      <c r="BB105" s="9" t="str">
        <f>IFERROR(_xlfn.XLOOKUP(AI105, BS_ATIVIDADE[ATIVIDADE],BS_ATIVIDADE[UNIDADE] ), "*")</f>
        <v>Nº DE SOLDA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5" s="200" t="str">
        <f>IFERROR(_xlfn.XLOOKUP(AO105, BASE_MAPA!$B$2:$B$420, BASE_MAPA!$G$2:$G$420), "ERRO")</f>
        <v>MARCO INICIAL - ALTO ARAGUAIA</v>
      </c>
      <c r="BF105" s="178" t="str">
        <f>IF(BS_CONTROLE[[#This Row],[Responsavel pelo boletim]]=0, "-", BS_CONTROLE[[#This Row],[Responsavel pelo boletim]])</f>
        <v>Elson</v>
      </c>
      <c r="BG105" s="13"/>
      <c r="BH105" s="14"/>
      <c r="BI105" s="14"/>
      <c r="BJ105" s="14" t="s">
        <v>1475</v>
      </c>
      <c r="BK105" s="14"/>
      <c r="BL105" s="13"/>
      <c r="BM105" s="12"/>
      <c r="BN105" s="12"/>
      <c r="BO105" s="130"/>
      <c r="BP105" s="14"/>
      <c r="BQ105" s="10" t="str">
        <f t="shared" si="8"/>
        <v>Produção e Intervalo</v>
      </c>
      <c r="BR105" s="15">
        <f t="shared" si="9"/>
        <v>0</v>
      </c>
      <c r="BS105" s="15">
        <f t="shared" si="10"/>
        <v>0</v>
      </c>
      <c r="BT105" s="157" t="str">
        <f t="shared" si="11"/>
        <v/>
      </c>
    </row>
    <row r="106" spans="1:72">
      <c r="A106" s="44" t="str">
        <f t="shared" si="7"/>
        <v>A6046064</v>
      </c>
      <c r="B106" s="133">
        <v>46064</v>
      </c>
      <c r="C106" s="7">
        <f>IF(BS_CONTROLE[[#This Row],[DATA]]="","",WEEKNUM(BS_CONTROLE[[#This Row],[DATA]]))</f>
        <v>7</v>
      </c>
      <c r="D106" s="45" t="s">
        <v>106</v>
      </c>
      <c r="E106" s="185">
        <v>124</v>
      </c>
      <c r="F106" s="134" t="s">
        <v>32</v>
      </c>
      <c r="G106" s="8" t="str">
        <f>IF(D106="","*",VLOOKUP(F106,BS_ATIVIDADE[#All],3,FALSE))</f>
        <v>DETECÇÃO</v>
      </c>
      <c r="H106" s="135" t="s">
        <v>479</v>
      </c>
      <c r="I106" s="135" t="s">
        <v>576</v>
      </c>
      <c r="J106" s="151">
        <v>74</v>
      </c>
      <c r="K106" s="151">
        <v>290.74</v>
      </c>
      <c r="L106" s="71" t="s">
        <v>11</v>
      </c>
      <c r="M106" s="149" t="s">
        <v>480</v>
      </c>
      <c r="N106" s="149" t="s">
        <v>1476</v>
      </c>
      <c r="O106" s="135">
        <v>0.375</v>
      </c>
      <c r="P106" s="135">
        <v>4.1666666666666664E-2</v>
      </c>
      <c r="Q106" s="71">
        <v>210</v>
      </c>
      <c r="R106" s="9" t="str">
        <f>IFERROR(_xlfn.XLOOKUP(F106, BS_ATIVIDADE[ATIVIDADE],BS_ATIVIDADE[UNIDADE] ), "*")</f>
        <v>KM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BASE_MAPA!$B$2:$B$420, BASE_MAPA!$G$2:$G$420), "ERRO")</f>
        <v>MARCO INICIAL - ALTO ARAGUAIA</v>
      </c>
      <c r="V106" s="143" t="s">
        <v>1477</v>
      </c>
      <c r="W106" s="135" t="s">
        <v>1478</v>
      </c>
      <c r="X106" s="152" t="s">
        <v>1000</v>
      </c>
      <c r="Y106" s="129" t="s">
        <v>999</v>
      </c>
      <c r="Z106" s="129"/>
      <c r="AA106" s="71">
        <v>1</v>
      </c>
      <c r="AB106" s="59" t="s">
        <v>997</v>
      </c>
      <c r="AC106" s="59"/>
      <c r="AD106" s="135">
        <v>0.29166666666666669</v>
      </c>
      <c r="AE106" s="71">
        <v>5487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DETECÇÃO - RONDA 7 DIAS</v>
      </c>
      <c r="AJ106" s="8" t="str">
        <f>IF(D106="","*",VLOOKUP(AI106,BS_ATIVIDADE[#Data],3,FALSE))</f>
        <v>DETECÇÃO</v>
      </c>
      <c r="AK106" s="175" t="str">
        <f>IF(BS_CONTROLE[[#This Row],[Local - Partida]]=0, "-", BS_CONTROLE[[#This Row],[Local - Partida]])</f>
        <v>TCS291</v>
      </c>
      <c r="AL106" s="175" t="str">
        <f>IF(BS_CONTROLE[[#This Row],[Local - Encerramento]]=0, "-", BS_CONTROLE[[#This Row],[Local - Encerramento]])</f>
        <v>TGR512</v>
      </c>
      <c r="AM106" s="175" t="str">
        <f>IF(BS_CONTROLE[[#This Row],[Entre - Estações]]=0, "-", BS_CONTROLE[[#This Row],[Entre - Estações]])</f>
        <v>TCS-TGR</v>
      </c>
      <c r="AN106" s="175" t="str">
        <f>IF(BS_CONTROLE[[#This Row],[SB]]=0, "-", BS_CONTROLE[[#This Row],[SB]])</f>
        <v>TCSTGR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290.74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/>
      <c r="BB106" s="9" t="str">
        <f>IFERROR(_xlfn.XLOOKUP(AI106, BS_ATIVIDADE[ATIVIDADE],BS_ATIVIDADE[UNIDADE] ), "*")</f>
        <v>KM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Daniel</v>
      </c>
      <c r="BG106" s="13"/>
      <c r="BH106" s="14"/>
      <c r="BI106" s="14"/>
      <c r="BJ106" s="14" t="s">
        <v>1479</v>
      </c>
      <c r="BK106" s="14"/>
      <c r="BL106" s="13"/>
      <c r="BM106" s="12"/>
      <c r="BN106" s="12"/>
      <c r="BO106" s="130"/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/>
      </c>
    </row>
    <row r="107" spans="1:72" ht="15" customHeight="1">
      <c r="A107" s="202" t="str">
        <f>D107&amp;B107</f>
        <v>V6646064</v>
      </c>
      <c r="B107" s="203">
        <v>46064</v>
      </c>
      <c r="C107" s="7">
        <f>IF(BS_CONTROLE[[#This Row],[DATA]]="","",WEEKNUM(BS_CONTROLE[[#This Row],[DATA]]))</f>
        <v>7</v>
      </c>
      <c r="D107" s="45" t="s">
        <v>192</v>
      </c>
      <c r="E107" s="185"/>
      <c r="F107" s="134" t="s">
        <v>235</v>
      </c>
      <c r="G107" s="8" t="str">
        <f>IF(D107="","*",VLOOKUP(F107,BS_ATIVIDADE[#All],3,FALSE))</f>
        <v>MODERNIZAÇÃO</v>
      </c>
      <c r="H107" s="135" t="s">
        <v>451</v>
      </c>
      <c r="I107" s="135" t="s">
        <v>451</v>
      </c>
      <c r="J107" s="151">
        <v>74</v>
      </c>
      <c r="K107" s="151">
        <v>174</v>
      </c>
      <c r="L107" s="71">
        <v>175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7" s="135">
        <v>0.375</v>
      </c>
      <c r="P107" s="135">
        <v>8.3333333333333329E-2</v>
      </c>
      <c r="Q107" s="71">
        <v>500</v>
      </c>
      <c r="R107" s="9" t="str">
        <f>IFERROR(_xlfn.XLOOKUP(F107, BS_ATIVIDADE[ATIVIDADE],BS_ATIVIDADE[UNIDADE] ), "*")</f>
        <v>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205" t="s">
        <v>1358</v>
      </c>
      <c r="W107" s="206" t="s">
        <v>1420</v>
      </c>
      <c r="X107" s="152" t="s">
        <v>1009</v>
      </c>
      <c r="Y107" s="129"/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6066</v>
      </c>
      <c r="AF107" s="71"/>
      <c r="AG107" s="71"/>
      <c r="AH107" s="42"/>
      <c r="AI107" s="119" t="str">
        <f>IF(BS_CONTROLE[[#This Row],[Atividade]]=0, "-", BS_CONTROLE[[#This Row],[Atividade]])</f>
        <v>MODERNIZAÇÃO - REGULAGEM</v>
      </c>
      <c r="AJ107" s="8" t="str">
        <f>IF(D107="","*",VLOOKUP(AI107,BS_ATIVIDADE[#Data],3,FALSE))</f>
        <v>MODERNIZAÇÃO</v>
      </c>
      <c r="AK107" s="207" t="str">
        <f>IF(BS_CONTROLE[[#This Row],[Local - Partida]]=0, "-", BS_CONTROLE[[#This Row],[Local - Partida]])</f>
        <v>TID2</v>
      </c>
      <c r="AL107" s="207" t="str">
        <f>IF(BS_CONTROLE[[#This Row],[Local - Encerramento]]=0, "-", BS_CONTROLE[[#This Row],[Local - Encerramento]])</f>
        <v>TID2</v>
      </c>
      <c r="AM107" s="207" t="str">
        <f>IF(BS_CONTROLE[[#This Row],[Entre - Estações]]=0, "-", BS_CONTROLE[[#This Row],[Entre - Estações]])</f>
        <v>TCE-TID</v>
      </c>
      <c r="AN107" s="207" t="str">
        <f>IF(BS_CONTROLE[[#This Row],[SB]]=0, "-", BS_CONTROLE[[#This Row],[SB]])</f>
        <v>TCE177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174</v>
      </c>
      <c r="AQ107" s="177">
        <f>IF(BS_CONTROLE[[#This Row],[KM - Fim]]=0, "-", BS_CONTROLE[[#This Row],[KM - Fim]])</f>
        <v>175</v>
      </c>
      <c r="AR107" s="208"/>
      <c r="AS107" s="208"/>
      <c r="AT107" s="208"/>
      <c r="AU107" s="208"/>
      <c r="AV107" s="208"/>
      <c r="AW107" s="208"/>
      <c r="AX107" s="32"/>
      <c r="AY107" s="184">
        <f>IF(D107="","*",IFERROR(IF(ISODD(COUNT(AS107:AX109)),"ERRO",SUM((AT107-AS107),(AV107-AU107),(AX107-AW107))),"ERRO"))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Augusto/ Efraim</v>
      </c>
      <c r="BG107" s="13"/>
      <c r="BH107" s="14"/>
      <c r="BI107" s="14"/>
      <c r="BJ107" s="233" t="s">
        <v>1480</v>
      </c>
      <c r="BK107" s="14"/>
      <c r="BL107" s="13"/>
      <c r="BM107" s="12"/>
      <c r="BN107" s="12"/>
      <c r="BO107" s="130"/>
      <c r="BP107" s="14"/>
      <c r="BQ107" s="10" t="str">
        <f>IF(AND(BR107&lt;1,BS107&lt;1),"Produção e Intervalo",IF(BR107&lt;1,"Intervalo",IF(BS107&lt;1,"Produção","Aderente")))</f>
        <v>Produção e Intervalo</v>
      </c>
      <c r="BR107" s="15">
        <f>IF(OR(B107="",F107=""),"*",AY107/P107)</f>
        <v>0</v>
      </c>
      <c r="BS107" s="15">
        <f>IF(OR(B107="",F107=""),"*",BA107/Q107)</f>
        <v>0</v>
      </c>
      <c r="BT107" s="157"/>
    </row>
    <row r="108" spans="1:72">
      <c r="A108" s="44" t="str">
        <f t="shared" si="7"/>
        <v>W5046064</v>
      </c>
      <c r="B108" s="133">
        <v>46064</v>
      </c>
      <c r="C108" s="7">
        <f>IF(BS_CONTROLE[[#This Row],[DATA]]="","",WEEKNUM(BS_CONTROLE[[#This Row],[DATA]]))</f>
        <v>7</v>
      </c>
      <c r="D108" s="45" t="s">
        <v>240</v>
      </c>
      <c r="E108" s="185">
        <v>125</v>
      </c>
      <c r="F108" s="134" t="s">
        <v>140</v>
      </c>
      <c r="G108" s="8" t="str">
        <f>IF(D108="","*",VLOOKUP(F108,BS_ATIVIDADE[#All],3,FALSE))</f>
        <v>MODERNIZAÇÃO</v>
      </c>
      <c r="H108" s="135" t="s">
        <v>1481</v>
      </c>
      <c r="I108" s="135" t="s">
        <v>1481</v>
      </c>
      <c r="J108" s="151">
        <v>74</v>
      </c>
      <c r="K108" s="151">
        <v>250</v>
      </c>
      <c r="L108" s="71">
        <v>239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8" s="149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8" s="135">
        <v>0.375</v>
      </c>
      <c r="P108" s="135">
        <v>8.3333333333333329E-2</v>
      </c>
      <c r="Q108" s="71">
        <v>15</v>
      </c>
      <c r="R108" s="9" t="str">
        <f>IFERROR(_xlfn.XLOOKUP(F108, BS_ATIVIDADE[ATIVIDADE],BS_ATIVIDADE[UNIDADE] ), "*")</f>
        <v>VAGÕES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143" t="s">
        <v>1358</v>
      </c>
      <c r="W108" s="135" t="s">
        <v>1304</v>
      </c>
      <c r="X108" s="152" t="s">
        <v>1005</v>
      </c>
      <c r="Y108" s="129" t="s">
        <v>1008</v>
      </c>
      <c r="Z108" s="129"/>
      <c r="AA108" s="71" t="s">
        <v>1329</v>
      </c>
      <c r="AB108" s="59" t="s">
        <v>997</v>
      </c>
      <c r="AC108" s="59"/>
      <c r="AD108" s="135">
        <v>0.29166666666666669</v>
      </c>
      <c r="AE108" s="71">
        <v>7671</v>
      </c>
      <c r="AF108" s="71">
        <v>9322</v>
      </c>
      <c r="AG108" s="71" t="s">
        <v>11</v>
      </c>
      <c r="AH108" s="42"/>
      <c r="AI108" s="119" t="str">
        <f>IF(BS_CONTROLE[[#This Row],[Atividade]]=0, "-", BS_CONTROLE[[#This Row],[Atividade]])</f>
        <v>MODERNIZAÇÃO - PEDRA - DESCARGA</v>
      </c>
      <c r="AJ108" s="8" t="str">
        <f>IF(D108="","*",VLOOKUP(AI108,BS_ATIVIDADE[#Data],3,FALSE))</f>
        <v>MODERNIZAÇÃO</v>
      </c>
      <c r="AK108" s="175" t="str">
        <f>IF(BS_CONTROLE[[#This Row],[Local - Partida]]=0, "-", BS_CONTROLE[[#This Row],[Local - Partida]])</f>
        <v xml:space="preserve">TCS2 </v>
      </c>
      <c r="AL108" s="175" t="str">
        <f>IF(BS_CONTROLE[[#This Row],[Local - Encerramento]]=0, "-", BS_CONTROLE[[#This Row],[Local - Encerramento]])</f>
        <v xml:space="preserve">TCS2 </v>
      </c>
      <c r="AM108" s="175" t="str">
        <f>IF(BS_CONTROLE[[#This Row],[Entre - Estações]]=0, "-", BS_CONTROLE[[#This Row],[Entre - Estações]])</f>
        <v>TVI-TJA</v>
      </c>
      <c r="AN108" s="175">
        <f>IF(BS_CONTROLE[[#This Row],[SB]]=0, "-", BS_CONTROLE[[#This Row],[SB]])</f>
        <v>239251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250</v>
      </c>
      <c r="AQ108" s="177">
        <f>IF(BS_CONTROLE[[#This Row],[KM - Fim]]=0, "-", BS_CONTROLE[[#This Row],[KM - Fim]])</f>
        <v>239</v>
      </c>
      <c r="AR108" s="32">
        <v>0.35625000000000001</v>
      </c>
      <c r="AS108" s="32"/>
      <c r="AT108" s="32"/>
      <c r="AU108" s="32"/>
      <c r="AV108" s="32"/>
      <c r="AW108" s="32"/>
      <c r="AX108" s="32"/>
      <c r="AY108" s="184">
        <f>IF(D108="","*",IFERROR(IF(ISODD(COUNT(AS108:AX110)),"ERRO",SUM((AT108-AS108),(AV108-AU108),(AX108-AW108))),"ERRO"))</f>
        <v>0</v>
      </c>
      <c r="AZ108" s="11"/>
      <c r="BA108" s="60"/>
      <c r="BB108" s="9" t="str">
        <f>IFERROR(_xlfn.XLOOKUP(AI108, BS_ATIVIDADE[ATIVIDADE],BS_ATIVIDADE[UNIDADE] ), "*")</f>
        <v>VAGÕES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1</v>
      </c>
      <c r="BI108" s="14"/>
      <c r="BJ108" s="14" t="s">
        <v>1482</v>
      </c>
      <c r="BK108" s="14"/>
      <c r="BL108" s="13"/>
      <c r="BM108" s="12"/>
      <c r="BN108" s="12"/>
      <c r="BO108" s="130"/>
      <c r="BP108" s="14"/>
      <c r="BQ108" s="10" t="str">
        <f t="shared" si="8"/>
        <v>Produção e Intervalo</v>
      </c>
      <c r="BR108" s="15">
        <f t="shared" si="9"/>
        <v>0</v>
      </c>
      <c r="BS108" s="15">
        <f t="shared" si="10"/>
        <v>0</v>
      </c>
      <c r="BT108" s="157" t="str">
        <f t="shared" si="11"/>
        <v/>
      </c>
    </row>
    <row r="109" spans="1:72">
      <c r="A109" s="44" t="str">
        <f t="shared" si="7"/>
        <v>MARCOS (TF-520)46064</v>
      </c>
      <c r="B109" s="133">
        <v>46064</v>
      </c>
      <c r="C109" s="7">
        <f>IF(BS_CONTROLE[[#This Row],[DATA]]="","",WEEKNUM(BS_CONTROLE[[#This Row],[DATA]]))</f>
        <v>7</v>
      </c>
      <c r="D109" s="45" t="s">
        <v>334</v>
      </c>
      <c r="E109" s="185">
        <v>126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09" s="135" t="s">
        <v>11</v>
      </c>
      <c r="J109" s="151">
        <v>74</v>
      </c>
      <c r="K109" s="151">
        <v>27.555</v>
      </c>
      <c r="L109" s="151">
        <v>26.818999999999999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09" s="135">
        <v>0.375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1325</v>
      </c>
      <c r="W109" s="135" t="s">
        <v>1483</v>
      </c>
      <c r="X109" s="152" t="s">
        <v>1005</v>
      </c>
      <c r="Y109" s="129" t="s">
        <v>1008</v>
      </c>
      <c r="Z109" s="129"/>
      <c r="AA109" s="71"/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TAPK35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TAP-TLG</v>
      </c>
      <c r="AN109" s="175" t="str">
        <f>IF(BS_CONTROLE[[#This Row],[SB]]=0, "-", BS_CONTROLE[[#This Row],[SB]])</f>
        <v>TAPK35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27.555</v>
      </c>
      <c r="AQ109" s="177">
        <f>IF(BS_CONTROLE[[#This Row],[KM - Fim]]=0, "-", BS_CONTROLE[[#This Row],[KM - Fim]])</f>
        <v>26.818999999999999</v>
      </c>
      <c r="AR109" s="32">
        <v>0.35347222222222224</v>
      </c>
      <c r="AS109" s="32"/>
      <c r="AT109" s="32"/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/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Marcos Euzebio</v>
      </c>
      <c r="BG109" s="13"/>
      <c r="BH109" s="14"/>
      <c r="BI109" s="14"/>
      <c r="BJ109" s="14" t="s">
        <v>1484</v>
      </c>
      <c r="BK109" s="14"/>
      <c r="BL109" s="13"/>
      <c r="BM109" s="12"/>
      <c r="BN109" s="12"/>
      <c r="BO109" s="130"/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/>
      </c>
    </row>
    <row r="110" spans="1:72">
      <c r="A110" s="44" t="str">
        <f t="shared" si="7"/>
        <v>ANISIO (TF-514)46064</v>
      </c>
      <c r="B110" s="133">
        <v>46064</v>
      </c>
      <c r="C110" s="7">
        <f>IF(BS_CONTROLE[[#This Row],[DATA]]="","",WEEKNUM(BS_CONTROLE[[#This Row],[DATA]]))</f>
        <v>7</v>
      </c>
      <c r="D110" s="45" t="s">
        <v>273</v>
      </c>
      <c r="E110" s="185">
        <v>127</v>
      </c>
      <c r="F110" s="134" t="s">
        <v>200</v>
      </c>
      <c r="G110" s="8" t="str">
        <f>IF(D110="","*",VLOOKUP(F110,BS_ATIVIDADE[#All],3,FALSE))</f>
        <v>TRILHO - SUBSTITUIÇÂO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312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1440</v>
      </c>
      <c r="W110" s="135" t="s">
        <v>1485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SUBSTITUIÇÃO - TRILHO</v>
      </c>
      <c r="AJ110" s="8" t="str">
        <f>IF(D110="","*",VLOOKUP(AI110,BS_ATIVIDADE[#Data],3,FALSE))</f>
        <v>TRILHO - SUBSTITUIÇÂO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/>
      <c r="AT110" s="32"/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0</v>
      </c>
      <c r="AZ110" s="11"/>
      <c r="BA110" s="60"/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Anisio</v>
      </c>
      <c r="BG110" s="13"/>
      <c r="BH110" s="14"/>
      <c r="BI110" s="14"/>
      <c r="BJ110" s="14" t="s">
        <v>1484</v>
      </c>
      <c r="BK110" s="14"/>
      <c r="BL110" s="13"/>
      <c r="BM110" s="12"/>
      <c r="BN110" s="12"/>
      <c r="BO110" s="130"/>
      <c r="BP110" s="14"/>
      <c r="BQ110" s="10" t="str">
        <f t="shared" si="8"/>
        <v>Produção e Intervalo</v>
      </c>
      <c r="BR110" s="15">
        <f t="shared" si="9"/>
        <v>0</v>
      </c>
      <c r="BS110" s="15">
        <f t="shared" si="10"/>
        <v>0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129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ref="A113:A176" si="12">D113&amp;B113</f>
        <v/>
      </c>
      <c r="B113" s="133"/>
      <c r="C113" s="7" t="str">
        <f>IF(BS_CONTROLE[[#This Row],[DATA]]="","",WEEKNUM(BS_CONTROLE[[#This Row],[DATA]]))</f>
        <v/>
      </c>
      <c r="D113" s="45"/>
      <c r="E113" s="185">
        <v>130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ref="BQ113:BQ176" si="13">IF(AND(BR113&lt;1,BS113&lt;1),"Produção e Intervalo",IF(BR113&lt;1,"Intervalo",IF(BS113&lt;1,"Produção","Aderente")))</f>
        <v>Aderente</v>
      </c>
      <c r="BR113" s="15" t="str">
        <f t="shared" ref="BR113:BR176" si="14">IF(OR(B113="",F113=""),"*",AY113/P113)</f>
        <v>*</v>
      </c>
      <c r="BS113" s="15" t="str">
        <f t="shared" ref="BS113:BS176" si="15">IF(OR(B113="",F113=""),"*",BA113/Q113)</f>
        <v>*</v>
      </c>
      <c r="BT113" s="157" t="str">
        <f t="shared" ref="BT113:BT176" si="16">IF(BN113="","",SUBSTITUTE(BM113," ","")&amp;SUBSTITUTE(BN113," ",""))</f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131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132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133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135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137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138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139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140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141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142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143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144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145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146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149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150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152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ref="A177:A240" si="17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18">IF(AND(BR177&lt;1,BS177&lt;1),"Produção e Intervalo",IF(BR177&lt;1,"Intervalo",IF(BS177&lt;1,"Produção","Aderente")))</f>
        <v>Aderente</v>
      </c>
      <c r="BR177" s="15" t="str">
        <f t="shared" ref="BR177:BR240" si="19">IF(OR(B177="",F177=""),"*",AY177/P177)</f>
        <v>*</v>
      </c>
      <c r="BS177" s="15" t="str">
        <f t="shared" ref="BS177:BS240" si="20">IF(OR(B177="",F177=""),"*",BA177/Q177)</f>
        <v>*</v>
      </c>
      <c r="BT177" s="157" t="str">
        <f t="shared" ref="BT177:BT240" si="21">IF(BN177="","",SUBSTITUTE(BM177," ","")&amp;SUBSTITUTE(BN177," ",""))</f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ref="A241:A304" si="22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3">IF(AND(BR241&lt;1,BS241&lt;1),"Produção e Intervalo",IF(BR241&lt;1,"Intervalo",IF(BS241&lt;1,"Produção","Aderente")))</f>
        <v>Aderente</v>
      </c>
      <c r="BR241" s="15" t="str">
        <f t="shared" ref="BR241:BR304" si="24">IF(OR(B241="",F241=""),"*",AY241/P241)</f>
        <v>*</v>
      </c>
      <c r="BS241" s="15" t="str">
        <f t="shared" ref="BS241:BS304" si="25">IF(OR(B241="",F241=""),"*",BA241/Q241)</f>
        <v>*</v>
      </c>
      <c r="BT241" s="157" t="str">
        <f t="shared" ref="BT241:BT304" si="26">IF(BN241="","",SUBSTITUTE(BM241," ","")&amp;SUBSTITUTE(BN241," ",""))</f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ref="A305:A368" si="27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28">IF(AND(BR305&lt;1,BS305&lt;1),"Produção e Intervalo",IF(BR305&lt;1,"Intervalo",IF(BS305&lt;1,"Produção","Aderente")))</f>
        <v>Aderente</v>
      </c>
      <c r="BR305" s="15" t="str">
        <f t="shared" ref="BR305:BR368" si="29">IF(OR(B305="",F305=""),"*",AY305/P305)</f>
        <v>*</v>
      </c>
      <c r="BS305" s="15" t="str">
        <f t="shared" ref="BS305:BS368" si="30">IF(OR(B305="",F305=""),"*",BA305/Q305)</f>
        <v>*</v>
      </c>
      <c r="BT305" s="157" t="str">
        <f t="shared" ref="BT305:BT368" si="31">IF(BN305="","",SUBSTITUTE(BM305," ","")&amp;SUBSTITUTE(BN305," ",""))</f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ref="A369:A432" si="32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3">IF(AND(BR369&lt;1,BS369&lt;1),"Produção e Intervalo",IF(BR369&lt;1,"Intervalo",IF(BS369&lt;1,"Produção","Aderente")))</f>
        <v>Aderente</v>
      </c>
      <c r="BR369" s="15" t="str">
        <f t="shared" ref="BR369:BR432" si="34">IF(OR(B369="",F369=""),"*",AY369/P369)</f>
        <v>*</v>
      </c>
      <c r="BS369" s="15" t="str">
        <f t="shared" ref="BS369:BS432" si="35">IF(OR(B369="",F369=""),"*",BA369/Q369)</f>
        <v>*</v>
      </c>
      <c r="BT369" s="157" t="str">
        <f t="shared" ref="BT369:BT432" si="36">IF(BN369="","",SUBSTITUTE(BM369," ","")&amp;SUBSTITUTE(BN369," ",""))</f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ref="A433:A496" si="37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38">IF(AND(BR433&lt;1,BS433&lt;1),"Produção e Intervalo",IF(BR433&lt;1,"Intervalo",IF(BS433&lt;1,"Produção","Aderente")))</f>
        <v>Aderente</v>
      </c>
      <c r="BR433" s="15" t="str">
        <f t="shared" ref="BR433:BR496" si="39">IF(OR(B433="",F433=""),"*",AY433/P433)</f>
        <v>*</v>
      </c>
      <c r="BS433" s="15" t="str">
        <f t="shared" ref="BS433:BS496" si="40">IF(OR(B433="",F433=""),"*",BA433/Q433)</f>
        <v>*</v>
      </c>
      <c r="BT433" s="157" t="str">
        <f t="shared" ref="BT433:BT496" si="41">IF(BN433="","",SUBSTITUTE(BM433," ","")&amp;SUBSTITUTE(BN433," ",""))</f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ref="A497:A560" si="42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3">IF(AND(BR497&lt;1,BS497&lt;1),"Produção e Intervalo",IF(BR497&lt;1,"Intervalo",IF(BS497&lt;1,"Produção","Aderente")))</f>
        <v>Aderente</v>
      </c>
      <c r="BR497" s="15" t="str">
        <f t="shared" ref="BR497:BR560" si="44">IF(OR(B497="",F497=""),"*",AY497/P497)</f>
        <v>*</v>
      </c>
      <c r="BS497" s="15" t="str">
        <f t="shared" ref="BS497:BS560" si="45">IF(OR(B497="",F497=""),"*",BA497/Q497)</f>
        <v>*</v>
      </c>
      <c r="BT497" s="157" t="str">
        <f t="shared" ref="BT497:BT560" si="46">IF(BN497="","",SUBSTITUTE(BM497," ","")&amp;SUBSTITUTE(BN497," ",""))</f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ref="A561:A624" si="47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48">IF(AND(BR561&lt;1,BS561&lt;1),"Produção e Intervalo",IF(BR561&lt;1,"Intervalo",IF(BS561&lt;1,"Produção","Aderente")))</f>
        <v>Aderente</v>
      </c>
      <c r="BR561" s="15" t="str">
        <f t="shared" ref="BR561:BR624" si="49">IF(OR(B561="",F561=""),"*",AY561/P561)</f>
        <v>*</v>
      </c>
      <c r="BS561" s="15" t="str">
        <f t="shared" ref="BS561:BS624" si="50">IF(OR(B561="",F561=""),"*",BA561/Q561)</f>
        <v>*</v>
      </c>
      <c r="BT561" s="157" t="str">
        <f t="shared" ref="BT561:BT624" si="51">IF(BN561="","",SUBSTITUTE(BM561," ","")&amp;SUBSTITUTE(BN561," ",""))</f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ref="A625:A688" si="52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3">IF(AND(BR625&lt;1,BS625&lt;1),"Produção e Intervalo",IF(BR625&lt;1,"Intervalo",IF(BS625&lt;1,"Produção","Aderente")))</f>
        <v>Aderente</v>
      </c>
      <c r="BR625" s="15" t="str">
        <f t="shared" ref="BR625:BR688" si="54">IF(OR(B625="",F625=""),"*",AY625/P625)</f>
        <v>*</v>
      </c>
      <c r="BS625" s="15" t="str">
        <f t="shared" ref="BS625:BS688" si="55">IF(OR(B625="",F625=""),"*",BA625/Q625)</f>
        <v>*</v>
      </c>
      <c r="BT625" s="157" t="str">
        <f t="shared" ref="BT625:BT688" si="56">IF(BN625="","",SUBSTITUTE(BM625," ","")&amp;SUBSTITUTE(BN625," ",""))</f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ref="A689:A752" si="57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58">IF(AND(BR689&lt;1,BS689&lt;1),"Produção e Intervalo",IF(BR689&lt;1,"Intervalo",IF(BS689&lt;1,"Produção","Aderente")))</f>
        <v>Aderente</v>
      </c>
      <c r="BR689" s="15" t="str">
        <f t="shared" ref="BR689:BR752" si="59">IF(OR(B689="",F689=""),"*",AY689/P689)</f>
        <v>*</v>
      </c>
      <c r="BS689" s="15" t="str">
        <f t="shared" ref="BS689:BS752" si="60">IF(OR(B689="",F689=""),"*",BA689/Q689)</f>
        <v>*</v>
      </c>
      <c r="BT689" s="157" t="str">
        <f t="shared" ref="BT689:BT752" si="61">IF(BN689="","",SUBSTITUTE(BM689," ","")&amp;SUBSTITUTE(BN689," ",""))</f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ref="A753:A778" si="62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3">IF(AND(BR753&lt;1,BS753&lt;1),"Produção e Intervalo",IF(BR753&lt;1,"Intervalo",IF(BS753&lt;1,"Produção","Aderente")))</f>
        <v>Aderente</v>
      </c>
      <c r="BR753" s="15" t="str">
        <f t="shared" ref="BR753:BR778" si="64">IF(OR(B753="",F753=""),"*",AY753/P753)</f>
        <v>*</v>
      </c>
      <c r="BS753" s="15" t="str">
        <f t="shared" ref="BS753:BS778" si="65">IF(OR(B753="",F753=""),"*",BA753/Q753)</f>
        <v>*</v>
      </c>
      <c r="BT753" s="157" t="str">
        <f t="shared" ref="BT753:BT778" si="66">IF(BN753="","",SUBSTITUTE(BM753," ","")&amp;SUBSTITUTE(BN753," ",""))</f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</sheetData>
  <protectedRanges>
    <protectedRange sqref="J6:K778" name="Range1_8_1"/>
    <protectedRange sqref="O6:Q778" name="Range1_9_1"/>
    <protectedRange sqref="Y6:Y7 V8:Y778" name="Range1_11_1"/>
    <protectedRange sqref="AA6 Z8:AD778" name="Range1_12_1"/>
    <protectedRange sqref="BF6:BF778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8 BE6:BE778 AY6:AY778">
    <cfRule type="cellIs" dxfId="124" priority="18497" operator="equal">
      <formula>"ERRO"</formula>
    </cfRule>
  </conditionalFormatting>
  <conditionalFormatting sqref="X4 Y1:Z5 Y8:Z778">
    <cfRule type="cellIs" dxfId="123" priority="18486" operator="equal">
      <formula>"OPORTUNIDADE"</formula>
    </cfRule>
  </conditionalFormatting>
  <conditionalFormatting sqref="AZ6:AZ778">
    <cfRule type="expression" dxfId="122" priority="18481">
      <formula>$BU6=1</formula>
    </cfRule>
  </conditionalFormatting>
  <conditionalFormatting sqref="BQ6:BQ778">
    <cfRule type="cellIs" dxfId="121" priority="18492" operator="equal">
      <formula>"Produção e Intervalo"</formula>
    </cfRule>
    <cfRule type="cellIs" dxfId="120" priority="18493" operator="equal">
      <formula>"Aderente"</formula>
    </cfRule>
    <cfRule type="cellIs" dxfId="119" priority="18494" operator="equal">
      <formula>"Intervalo"</formula>
    </cfRule>
    <cfRule type="cellIs" dxfId="118" priority="18495" operator="equal">
      <formula>"Produção"</formula>
    </cfRule>
    <cfRule type="cellIs" dxfId="117" priority="18496" operator="equal">
      <formula>"ERRO"</formula>
    </cfRule>
  </conditionalFormatting>
  <conditionalFormatting sqref="BR6:BS778">
    <cfRule type="cellIs" dxfId="116" priority="18474" operator="equal">
      <formula>"*"</formula>
    </cfRule>
    <cfRule type="cellIs" dxfId="115" priority="18475" operator="greaterThanOrEqual">
      <formula>1</formula>
    </cfRule>
    <cfRule type="cellIs" dxfId="114" priority="18476" operator="lessThan">
      <formula>1</formula>
    </cfRule>
  </conditionalFormatting>
  <conditionalFormatting sqref="Y8:Z778">
    <cfRule type="cellIs" dxfId="113" priority="18422" operator="equal">
      <formula>"NÃO"</formula>
    </cfRule>
    <cfRule type="cellIs" dxfId="112" priority="18423" operator="equal">
      <formula>"SIM"</formula>
    </cfRule>
  </conditionalFormatting>
  <conditionalFormatting sqref="Y1047841:Y1048576">
    <cfRule type="cellIs" dxfId="111" priority="18303" operator="equal">
      <formula>"OPORTUNIDADE"</formula>
    </cfRule>
  </conditionalFormatting>
  <conditionalFormatting sqref="Y1047841:Y1048576">
    <cfRule type="cellIs" dxfId="110" priority="18301" operator="equal">
      <formula>"NÃO"</formula>
    </cfRule>
    <cfRule type="cellIs" dxfId="109" priority="18302" operator="equal">
      <formula>"SIM"</formula>
    </cfRule>
  </conditionalFormatting>
  <conditionalFormatting sqref="Y6:Y7">
    <cfRule type="cellIs" dxfId="108" priority="23" operator="equal">
      <formula>"OPORTUNIDADE"</formula>
    </cfRule>
  </conditionalFormatting>
  <conditionalFormatting sqref="Y6:Y7">
    <cfRule type="cellIs" dxfId="107" priority="21" operator="equal">
      <formula>"NÃO"</formula>
    </cfRule>
    <cfRule type="cellIs" dxfId="106" priority="22" operator="equal">
      <formula>"SIM"</formula>
    </cfRule>
  </conditionalFormatting>
  <conditionalFormatting sqref="BK1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J6:BJ778">
    <cfRule type="iconSet" priority="22724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101:BK778 BK86 BK89:BK91 BK93 BK95 BK98">
    <cfRule type="iconSet" priority="2273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2817">
      <iconSet showValue="0">
        <cfvo type="percent" val="0"/>
        <cfvo type="num" val="1"/>
        <cfvo type="num" val="1" gte="0"/>
      </iconSet>
    </cfRule>
  </conditionalFormatting>
  <conditionalFormatting sqref="BH6:BH80 BH82:BH778">
    <cfRule type="iconSet" priority="22819">
      <iconSet showValue="0">
        <cfvo type="percent" val="0"/>
        <cfvo type="num" val="1"/>
        <cfvo type="num" val="1" gte="0"/>
      </iconSet>
    </cfRule>
    <cfRule type="iconSet" priority="22820">
      <iconSet showValue="0">
        <cfvo type="percent" val="0"/>
        <cfvo type="num" val="1"/>
        <cfvo type="num" val="1" gte="0"/>
      </iconSet>
    </cfRule>
  </conditionalFormatting>
  <conditionalFormatting sqref="BP6:BP778">
    <cfRule type="iconSet" priority="22823">
      <iconSet showValue="0">
        <cfvo type="percent" val="0"/>
        <cfvo type="num" val="1"/>
        <cfvo type="num" val="1" gte="0"/>
      </iconSet>
    </cfRule>
  </conditionalFormatting>
  <conditionalFormatting sqref="BO6:BO26 BO28:BO778">
    <cfRule type="iconSet" priority="228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8" xr:uid="{CF5BD2D1-4803-40F6-BB29-FE7C2FA5583F}">
      <formula1>INDIRECT(BT6)</formula1>
    </dataValidation>
    <dataValidation type="list" allowBlank="1" showInputMessage="1" showErrorMessage="1" sqref="BO27 BN6:BN778" xr:uid="{88B2AA1F-3AB2-4B37-8132-5DEC08D79A48}">
      <formula1>INDIRECT(SUBSTITUTE(BM6," ",""))</formula1>
    </dataValidation>
    <dataValidation type="list" allowBlank="1" showInputMessage="1" showErrorMessage="1" sqref="BM6:BM42 BM46:BM48 BM44 BM50:BM778" xr:uid="{0374E4CD-E1C2-4373-A381-0828C9AFF6FF}">
      <formula1>IMPCAUSADOR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type="list" allowBlank="1" showInputMessage="1" showErrorMessage="1" sqref="D6:D778" xr:uid="{3543C376-D522-40FC-94BB-748DF2500AFC}">
      <formula1>ATIVOS</formula1>
    </dataValidation>
    <dataValidation allowBlank="1" showInputMessage="1" showErrorMessage="1" sqref="BC6:BD778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1486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86" t="s">
        <v>104</v>
      </c>
      <c r="D3" s="186" t="s">
        <v>1487</v>
      </c>
      <c r="E3" s="186" t="s">
        <v>1488</v>
      </c>
      <c r="F3" s="186" t="s">
        <v>1489</v>
      </c>
      <c r="G3" s="186" t="s">
        <v>1490</v>
      </c>
      <c r="H3" s="186" t="s">
        <v>1491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1492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1493</v>
      </c>
      <c r="D12" s="187">
        <v>9049</v>
      </c>
      <c r="E12" s="188">
        <v>46044</v>
      </c>
      <c r="F12" s="190" t="s">
        <v>1494</v>
      </c>
      <c r="G12" s="187" t="s">
        <v>1495</v>
      </c>
      <c r="H12" s="187"/>
    </row>
    <row r="13" spans="3:8">
      <c r="C13" s="187" t="s">
        <v>1493</v>
      </c>
      <c r="D13" s="187">
        <v>9044</v>
      </c>
      <c r="E13" s="188">
        <v>46044</v>
      </c>
      <c r="F13" s="190" t="s">
        <v>1496</v>
      </c>
      <c r="G13" s="187" t="s">
        <v>1497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1498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1498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1499</v>
      </c>
      <c r="C2" s="83" t="s">
        <v>1196</v>
      </c>
      <c r="D2" s="83" t="s">
        <v>1198</v>
      </c>
      <c r="E2" s="83" t="s">
        <v>1500</v>
      </c>
      <c r="F2" s="83" t="s">
        <v>1501</v>
      </c>
      <c r="G2" s="83" t="s">
        <v>1502</v>
      </c>
      <c r="H2" s="83" t="s">
        <v>1503</v>
      </c>
      <c r="I2" s="83" t="s">
        <v>1504</v>
      </c>
      <c r="J2" s="83" t="s">
        <v>1505</v>
      </c>
      <c r="K2" s="109" t="s">
        <v>1506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 hidden="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 hidden="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 hidden="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 hidden="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 hidden="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 hidden="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 hidden="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 hidden="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 hidden="1">
      <c r="B121" s="100" t="str">
        <f>IF(FN_MC!Y101="","*",FN_MC!Y101)</f>
        <v>SIM</v>
      </c>
      <c r="C121" s="101">
        <f>IF(FN_MC!B101="","*",FN_MC!B101)</f>
        <v>46064</v>
      </c>
      <c r="D121" s="101" t="str">
        <f>IF(FN_MC!D101="","*",FN_MC!D101)</f>
        <v>V86</v>
      </c>
      <c r="E121" s="101" t="str">
        <f>IF(FN_MC!H101="","*",FN_MC!H101)</f>
        <v>TSF1</v>
      </c>
      <c r="F121" s="114" t="str">
        <f>IF(FN_MC!M101="","*",FN_MC!M101)</f>
        <v>TBS-TAL</v>
      </c>
      <c r="G121" s="101" t="str">
        <f>IF(FN_MC!I101="","*",FN_MC!I101)</f>
        <v>TMJ1</v>
      </c>
      <c r="H121" s="101" t="str">
        <f>IF(FN_MC!AB101="","*",FN_MC!AB101)</f>
        <v>FIXO</v>
      </c>
      <c r="I121" s="101" t="str">
        <f>IF(FN_MC!AC101="","*",FN_MC!AC101)</f>
        <v>*</v>
      </c>
      <c r="J121" s="102">
        <f>IF(FN_MC!AA101="","*",FN_MC!AA101)</f>
        <v>1</v>
      </c>
      <c r="K121" s="112">
        <f>IF(FN_MC!AD101="","*",FN_MC!AD101)</f>
        <v>0.29166666666666669</v>
      </c>
    </row>
    <row r="122" spans="2:11" hidden="1">
      <c r="B122" s="100" t="str">
        <f>IF(FN_MC!Y102="","*",FN_MC!Y102)</f>
        <v>OPORTUNIDADE</v>
      </c>
      <c r="C122" s="101">
        <f>IF(FN_MC!B102="","*",FN_MC!B102)</f>
        <v>46064</v>
      </c>
      <c r="D122" s="101" t="str">
        <f>IF(FN_MC!D102="","*",FN_MC!D102)</f>
        <v>FRANCISCO (TF-19)</v>
      </c>
      <c r="E122" s="101" t="str">
        <f>IF(FN_MC!H102="","*",FN_MC!H102)</f>
        <v>TEPPAT1</v>
      </c>
      <c r="F122" s="114" t="str">
        <f>IF(FN_MC!M102="","*",FN_MC!M102)</f>
        <v>TEP-TMJ</v>
      </c>
      <c r="G122" s="101" t="str">
        <f>IF(FN_MC!I102="","*",FN_MC!I102)</f>
        <v>-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-</v>
      </c>
    </row>
    <row r="123" spans="2:11" hidden="1">
      <c r="B123" s="100" t="str">
        <f>IF(FN_MC!Y103="","*",FN_MC!Y103)</f>
        <v>OPORTUNIDADE</v>
      </c>
      <c r="C123" s="101">
        <f>IF(FN_MC!B103="","*",FN_MC!B103)</f>
        <v>46064</v>
      </c>
      <c r="D123" s="101" t="str">
        <f>IF(FN_MC!D103="","*",FN_MC!D103)</f>
        <v>BRUNO (TF-525)</v>
      </c>
      <c r="E123" s="101" t="str">
        <f>IF(FN_MC!H103="","*",FN_MC!H103)</f>
        <v>TRM</v>
      </c>
      <c r="F123" s="114" t="str">
        <f>IF(FN_MC!M103="","*",FN_MC!M103)</f>
        <v>TRM</v>
      </c>
      <c r="G123" s="101" t="str">
        <f>IF(FN_MC!I103="","*",FN_MC!I103)</f>
        <v>-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-</v>
      </c>
    </row>
    <row r="124" spans="2:11" hidden="1">
      <c r="B124" s="100" t="str">
        <f>IF(FN_MC!Y104="","*",FN_MC!Y104)</f>
        <v>OPORTUNIDADE</v>
      </c>
      <c r="C124" s="101">
        <f>IF(FN_MC!B104="","*",FN_MC!B104)</f>
        <v>46064</v>
      </c>
      <c r="D124" s="101" t="str">
        <f>IF(FN_MC!D104="","*",FN_MC!D104)</f>
        <v>W70</v>
      </c>
      <c r="E124" s="101" t="str">
        <f>IF(FN_MC!H104="","*",FN_MC!H104)</f>
        <v>TGR2</v>
      </c>
      <c r="F124" s="114" t="str">
        <f>IF(FN_MC!M104="","*",FN_MC!M104)</f>
        <v>TGR-TIQ</v>
      </c>
      <c r="G124" s="101" t="str">
        <f>IF(FN_MC!I104="","*",FN_MC!I104)</f>
        <v>TIQ2</v>
      </c>
      <c r="H124" s="101" t="str">
        <f>IF(FN_MC!AB104="","*",FN_MC!AB104)</f>
        <v>FIXO</v>
      </c>
      <c r="I124" s="101" t="str">
        <f>IF(FN_MC!AC104="","*",FN_MC!AC104)</f>
        <v>*</v>
      </c>
      <c r="J124" s="102">
        <f>IF(FN_MC!AA104="","*",FN_MC!AA104)</f>
        <v>2</v>
      </c>
      <c r="K124" s="112">
        <f>IF(FN_MC!AD104="","*",FN_MC!AD104)</f>
        <v>0.75</v>
      </c>
    </row>
    <row r="125" spans="2:11" hidden="1">
      <c r="B125" s="100" t="str">
        <f>IF(FN_MC!Y105="","*",FN_MC!Y105)</f>
        <v>SIM</v>
      </c>
      <c r="C125" s="101">
        <f>IF(FN_MC!B105="","*",FN_MC!B105)</f>
        <v>46064</v>
      </c>
      <c r="D125" s="101" t="str">
        <f>IF(FN_MC!D105="","*",FN_MC!D105)</f>
        <v>ELSON (TF-526)</v>
      </c>
      <c r="E125" s="101" t="str">
        <f>IF(FN_MC!H105="","*",FN_MC!H105)</f>
        <v>-</v>
      </c>
      <c r="F125" s="114" t="str">
        <f>IF(FN_MC!M105="","*",FN_MC!M105)</f>
        <v>TPC-TVL</v>
      </c>
      <c r="G125" s="101" t="str">
        <f>IF(FN_MC!I105="","*",FN_MC!I105)</f>
        <v>-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-</v>
      </c>
    </row>
    <row r="126" spans="2:11" hidden="1">
      <c r="B126" s="100" t="str">
        <f>IF(FN_MC!Y106="","*",FN_MC!Y106)</f>
        <v>SIM</v>
      </c>
      <c r="C126" s="101">
        <f>IF(FN_MC!B106="","*",FN_MC!B106)</f>
        <v>46064</v>
      </c>
      <c r="D126" s="101" t="str">
        <f>IF(FN_MC!D106="","*",FN_MC!D106)</f>
        <v>A60</v>
      </c>
      <c r="E126" s="101" t="str">
        <f>IF(FN_MC!H106="","*",FN_MC!H106)</f>
        <v>TCS291</v>
      </c>
      <c r="F126" s="114" t="str">
        <f>IF(FN_MC!M106="","*",FN_MC!M106)</f>
        <v>TCS-TGR</v>
      </c>
      <c r="G126" s="101" t="str">
        <f>IF(FN_MC!I106="","*",FN_MC!I106)</f>
        <v>TGR512</v>
      </c>
      <c r="H126" s="101" t="str">
        <f>IF(FN_MC!AB106="","*",FN_MC!AB106)</f>
        <v>FIXO</v>
      </c>
      <c r="I126" s="101" t="str">
        <f>IF(FN_MC!AC106="","*",FN_MC!AC106)</f>
        <v>*</v>
      </c>
      <c r="J126" s="102">
        <f>IF(FN_MC!AA106="","*",FN_MC!AA106)</f>
        <v>1</v>
      </c>
      <c r="K126" s="112">
        <f>IF(FN_MC!AD106="","*",FN_MC!AD106)</f>
        <v>0.29166666666666669</v>
      </c>
    </row>
    <row r="127" spans="2:11" hidden="1">
      <c r="B127" s="100" t="str">
        <f>IF(FN_MC!Y108="","*",FN_MC!Y108)</f>
        <v>OPORTUNIDADE</v>
      </c>
      <c r="C127" s="101">
        <f>IF(FN_MC!B108="","*",FN_MC!B108)</f>
        <v>46064</v>
      </c>
      <c r="D127" s="101" t="str">
        <f>IF(FN_MC!D108="","*",FN_MC!D108)</f>
        <v>W50</v>
      </c>
      <c r="E127" s="101" t="str">
        <f>IF(FN_MC!H108="","*",FN_MC!H108)</f>
        <v xml:space="preserve">TCS2 </v>
      </c>
      <c r="F127" s="114" t="str">
        <f>IF(FN_MC!M108="","*",FN_MC!M108)</f>
        <v>TVI-TJA</v>
      </c>
      <c r="G127" s="101" t="str">
        <f>IF(FN_MC!I108="","*",FN_MC!I108)</f>
        <v xml:space="preserve">TCS2 </v>
      </c>
      <c r="H127" s="101" t="str">
        <f>IF(FN_MC!AB108="","*",FN_MC!AB108)</f>
        <v>FIXO</v>
      </c>
      <c r="I127" s="101" t="str">
        <f>IF(FN_MC!AC108="","*",FN_MC!AC108)</f>
        <v>*</v>
      </c>
      <c r="J127" s="102" t="str">
        <f>IF(FN_MC!AA108="","*",FN_MC!AA108)</f>
        <v>2 Maicon + Eder</v>
      </c>
      <c r="K127" s="112">
        <f>IF(FN_MC!AD108="","*",FN_MC!AD108)</f>
        <v>0.29166666666666669</v>
      </c>
    </row>
    <row r="128" spans="2:11" hidden="1">
      <c r="B128" s="100" t="str">
        <f>IF(FN_MC!Y109="","*",FN_MC!Y109)</f>
        <v>OPORTUNIDADE</v>
      </c>
      <c r="C128" s="101">
        <f>IF(FN_MC!B109="","*",FN_MC!B109)</f>
        <v>46064</v>
      </c>
      <c r="D128" s="101" t="str">
        <f>IF(FN_MC!D109="","*",FN_MC!D109)</f>
        <v>MARCOS (TF-520)</v>
      </c>
      <c r="E128" s="101" t="str">
        <f>IF(FN_MC!H109="","*",FN_MC!H109)</f>
        <v>TAPK35</v>
      </c>
      <c r="F128" s="114" t="str">
        <f>IF(FN_MC!M109="","*",FN_MC!M109)</f>
        <v>TAP-TLG</v>
      </c>
      <c r="G128" s="101" t="str">
        <f>IF(FN_MC!I109="","*",FN_MC!I109)</f>
        <v>-</v>
      </c>
      <c r="H128" s="101" t="str">
        <f>IF(FN_MC!AB109="","*",FN_MC!AB109)</f>
        <v>*</v>
      </c>
      <c r="I128" s="101" t="str">
        <f>IF(FN_MC!AC109="","*",FN_MC!AC109)</f>
        <v>*</v>
      </c>
      <c r="J128" s="102" t="str">
        <f>IF(FN_MC!AA109="","*",FN_MC!AA109)</f>
        <v>*</v>
      </c>
      <c r="K128" s="112" t="str">
        <f>IF(FN_MC!AD109="","*",FN_MC!AD109)</f>
        <v>-</v>
      </c>
    </row>
    <row r="129" spans="2:11" hidden="1">
      <c r="B129" s="100" t="str">
        <f>IF(FN_MC!Y110="","*",FN_MC!Y110)</f>
        <v>OPORTUNIDADE</v>
      </c>
      <c r="C129" s="101">
        <f>IF(FN_MC!B110="","*",FN_MC!B110)</f>
        <v>46064</v>
      </c>
      <c r="D129" s="101" t="str">
        <f>IF(FN_MC!D110="","*",FN_MC!D110)</f>
        <v>ANISIO (TF-514)</v>
      </c>
      <c r="E129" s="101" t="str">
        <f>IF(FN_MC!H110="","*",FN_MC!H110)</f>
        <v>TAPK35</v>
      </c>
      <c r="F129" s="114" t="str">
        <f>IF(FN_MC!M110="","*",FN_MC!M110)</f>
        <v>TAP-TLG</v>
      </c>
      <c r="G129" s="101" t="str">
        <f>IF(FN_MC!I110="","*",FN_MC!I110)</f>
        <v>-</v>
      </c>
      <c r="H129" s="101" t="str">
        <f>IF(FN_MC!AB110="","*",FN_MC!AB110)</f>
        <v>*</v>
      </c>
      <c r="I129" s="101" t="str">
        <f>IF(FN_MC!AC110="","*",FN_MC!AC110)</f>
        <v>*</v>
      </c>
      <c r="J129" s="102" t="str">
        <f>IF(FN_MC!AA110="","*",FN_MC!AA110)</f>
        <v>*</v>
      </c>
      <c r="K129" s="112" t="str">
        <f>IF(FN_MC!AD110="","*",FN_MC!AD110)</f>
        <v>-</v>
      </c>
    </row>
    <row r="130" spans="2:11" hidden="1">
      <c r="B130" s="100" t="str">
        <f>IF(FN_MC!Y111="","*",FN_MC!Y111)</f>
        <v>*</v>
      </c>
      <c r="C130" s="101" t="str">
        <f>IF(FN_MC!B111="","*",FN_MC!B111)</f>
        <v>*</v>
      </c>
      <c r="D130" s="101" t="str">
        <f>IF(FN_MC!D111="","*",FN_MC!D111)</f>
        <v>*</v>
      </c>
      <c r="E130" s="101" t="str">
        <f>IF(FN_MC!H111="","*",FN_MC!H111)</f>
        <v>*</v>
      </c>
      <c r="F130" s="114" t="str">
        <f>IF(FN_MC!M111="","*",FN_MC!M111)</f>
        <v>-</v>
      </c>
      <c r="G130" s="101" t="str">
        <f>IF(FN_MC!I111="","*",FN_MC!I111)</f>
        <v>*</v>
      </c>
      <c r="H130" s="101" t="str">
        <f>IF(FN_MC!AB111="","*",FN_MC!AB111)</f>
        <v>*</v>
      </c>
      <c r="I130" s="101" t="str">
        <f>IF(FN_MC!AC111="","*",FN_MC!AC111)</f>
        <v>*</v>
      </c>
      <c r="J130" s="102" t="str">
        <f>IF(FN_MC!AA111="","*",FN_MC!AA111)</f>
        <v>*</v>
      </c>
      <c r="K130" s="112" t="str">
        <f>IF(FN_MC!AD111="","*",FN_MC!AD111)</f>
        <v>*</v>
      </c>
    </row>
    <row r="131" spans="2:11" hidden="1">
      <c r="B131" s="100" t="str">
        <f>IF(FN_MC!Y112="","*",FN_MC!Y112)</f>
        <v>*</v>
      </c>
      <c r="C131" s="101" t="str">
        <f>IF(FN_MC!B112="","*",FN_MC!B112)</f>
        <v>*</v>
      </c>
      <c r="D131" s="101" t="str">
        <f>IF(FN_MC!D112="","*",FN_MC!D112)</f>
        <v>*</v>
      </c>
      <c r="E131" s="101" t="str">
        <f>IF(FN_MC!H112="","*",FN_MC!H112)</f>
        <v>*</v>
      </c>
      <c r="F131" s="114" t="str">
        <f>IF(FN_MC!M112="","*",FN_MC!M112)</f>
        <v>-</v>
      </c>
      <c r="G131" s="101" t="str">
        <f>IF(FN_MC!I112="","*",FN_MC!I112)</f>
        <v>*</v>
      </c>
      <c r="H131" s="101" t="str">
        <f>IF(FN_MC!AB112="","*",FN_MC!AB112)</f>
        <v>*</v>
      </c>
      <c r="I131" s="101" t="str">
        <f>IF(FN_MC!AC112="","*",FN_MC!AC112)</f>
        <v>*</v>
      </c>
      <c r="J131" s="102" t="str">
        <f>IF(FN_MC!AA112="","*",FN_MC!AA112)</f>
        <v>*</v>
      </c>
      <c r="K131" s="112" t="str">
        <f>IF(FN_MC!AD112="","*",FN_MC!AD112)</f>
        <v>*</v>
      </c>
    </row>
    <row r="132" spans="2:11" hidden="1">
      <c r="B132" s="100" t="str">
        <f>IF(FN_MC!Y113="","*",FN_MC!Y113)</f>
        <v>*</v>
      </c>
      <c r="C132" s="101" t="str">
        <f>IF(FN_MC!B113="","*",FN_MC!B113)</f>
        <v>*</v>
      </c>
      <c r="D132" s="101" t="str">
        <f>IF(FN_MC!D113="","*",FN_MC!D113)</f>
        <v>*</v>
      </c>
      <c r="E132" s="101" t="str">
        <f>IF(FN_MC!H113="","*",FN_MC!H113)</f>
        <v>*</v>
      </c>
      <c r="F132" s="114" t="str">
        <f>IF(FN_MC!M113="","*",FN_MC!M113)</f>
        <v>-</v>
      </c>
      <c r="G132" s="101" t="str">
        <f>IF(FN_MC!I113="","*",FN_MC!I113)</f>
        <v>*</v>
      </c>
      <c r="H132" s="101" t="str">
        <f>IF(FN_MC!AB113="","*",FN_MC!AB113)</f>
        <v>*</v>
      </c>
      <c r="I132" s="101" t="str">
        <f>IF(FN_MC!AC113="","*",FN_MC!AC113)</f>
        <v>*</v>
      </c>
      <c r="J132" s="102" t="str">
        <f>IF(FN_MC!AA113="","*",FN_MC!AA113)</f>
        <v>*</v>
      </c>
      <c r="K132" s="112" t="str">
        <f>IF(FN_MC!AD113="","*",FN_MC!AD113)</f>
        <v>*</v>
      </c>
    </row>
    <row r="133" spans="2:11" hidden="1">
      <c r="B133" s="100" t="str">
        <f>IF(FN_MC!Y114="","*",FN_MC!Y114)</f>
        <v>*</v>
      </c>
      <c r="C133" s="101" t="str">
        <f>IF(FN_MC!B114="","*",FN_MC!B114)</f>
        <v>*</v>
      </c>
      <c r="D133" s="101" t="str">
        <f>IF(FN_MC!D114="","*",FN_MC!D114)</f>
        <v>*</v>
      </c>
      <c r="E133" s="101" t="str">
        <f>IF(FN_MC!H114="","*",FN_MC!H114)</f>
        <v>*</v>
      </c>
      <c r="F133" s="114" t="str">
        <f>IF(FN_MC!M114="","*",FN_MC!M114)</f>
        <v>-</v>
      </c>
      <c r="G133" s="101" t="str">
        <f>IF(FN_MC!I114="","*",FN_MC!I114)</f>
        <v>*</v>
      </c>
      <c r="H133" s="101" t="str">
        <f>IF(FN_MC!AB114="","*",FN_MC!AB114)</f>
        <v>*</v>
      </c>
      <c r="I133" s="101" t="str">
        <f>IF(FN_MC!AC114="","*",FN_MC!AC114)</f>
        <v>*</v>
      </c>
      <c r="J133" s="102" t="str">
        <f>IF(FN_MC!AA114="","*",FN_MC!AA114)</f>
        <v>*</v>
      </c>
      <c r="K133" s="112" t="str">
        <f>IF(FN_MC!AD114="","*",FN_MC!AD114)</f>
        <v>*</v>
      </c>
    </row>
    <row r="134" spans="2:11" hidden="1">
      <c r="B134" s="100" t="str">
        <f>IF(FN_MC!Y115="","*",FN_MC!Y115)</f>
        <v>*</v>
      </c>
      <c r="C134" s="101" t="str">
        <f>IF(FN_MC!B115="","*",FN_MC!B115)</f>
        <v>*</v>
      </c>
      <c r="D134" s="101" t="str">
        <f>IF(FN_MC!D115="","*",FN_MC!D115)</f>
        <v>*</v>
      </c>
      <c r="E134" s="101" t="str">
        <f>IF(FN_MC!H115="","*",FN_MC!H115)</f>
        <v>*</v>
      </c>
      <c r="F134" s="114" t="str">
        <f>IF(FN_MC!M115="","*",FN_MC!M115)</f>
        <v>-</v>
      </c>
      <c r="G134" s="101" t="str">
        <f>IF(FN_MC!I115="","*",FN_MC!I115)</f>
        <v>*</v>
      </c>
      <c r="H134" s="101" t="str">
        <f>IF(FN_MC!AB115="","*",FN_MC!AB115)</f>
        <v>*</v>
      </c>
      <c r="I134" s="101" t="str">
        <f>IF(FN_MC!AC115="","*",FN_MC!AC115)</f>
        <v>*</v>
      </c>
      <c r="J134" s="102" t="str">
        <f>IF(FN_MC!AA115="","*",FN_MC!AA115)</f>
        <v>*</v>
      </c>
      <c r="K134" s="112" t="str">
        <f>IF(FN_MC!AD115="","*",FN_MC!AD115)</f>
        <v>*</v>
      </c>
    </row>
    <row r="135" spans="2:11" hidden="1">
      <c r="B135" s="100" t="str">
        <f>IF(FN_MC!Y116="","*",FN_MC!Y116)</f>
        <v>*</v>
      </c>
      <c r="C135" s="101" t="str">
        <f>IF(FN_MC!B116="","*",FN_MC!B116)</f>
        <v>*</v>
      </c>
      <c r="D135" s="101" t="str">
        <f>IF(FN_MC!D116="","*",FN_MC!D116)</f>
        <v>*</v>
      </c>
      <c r="E135" s="101" t="str">
        <f>IF(FN_MC!H116="","*",FN_MC!H116)</f>
        <v>*</v>
      </c>
      <c r="F135" s="114" t="str">
        <f>IF(FN_MC!M116="","*",FN_MC!M116)</f>
        <v>-</v>
      </c>
      <c r="G135" s="101" t="str">
        <f>IF(FN_MC!I116="","*",FN_MC!I116)</f>
        <v>*</v>
      </c>
      <c r="H135" s="101" t="str">
        <f>IF(FN_MC!AB116="","*",FN_MC!AB116)</f>
        <v>*</v>
      </c>
      <c r="I135" s="101" t="str">
        <f>IF(FN_MC!AC116="","*",FN_MC!AC116)</f>
        <v>*</v>
      </c>
      <c r="J135" s="102" t="str">
        <f>IF(FN_MC!AA116="","*",FN_MC!AA116)</f>
        <v>*</v>
      </c>
      <c r="K135" s="112" t="str">
        <f>IF(FN_MC!AD116="","*",FN_MC!AD116)</f>
        <v>*</v>
      </c>
    </row>
    <row r="136" spans="2:11" hidden="1">
      <c r="B136" s="100" t="str">
        <f>IF(FN_MC!Y117="","*",FN_MC!Y117)</f>
        <v>*</v>
      </c>
      <c r="C136" s="101" t="str">
        <f>IF(FN_MC!B117="","*",FN_MC!B117)</f>
        <v>*</v>
      </c>
      <c r="D136" s="101" t="str">
        <f>IF(FN_MC!D117="","*",FN_MC!D117)</f>
        <v>*</v>
      </c>
      <c r="E136" s="101" t="str">
        <f>IF(FN_MC!H117="","*",FN_MC!H117)</f>
        <v>*</v>
      </c>
      <c r="F136" s="114" t="str">
        <f>IF(FN_MC!M117="","*",FN_MC!M117)</f>
        <v>-</v>
      </c>
      <c r="G136" s="101" t="str">
        <f>IF(FN_MC!I117="","*",FN_MC!I117)</f>
        <v>*</v>
      </c>
      <c r="H136" s="101" t="str">
        <f>IF(FN_MC!AB117="","*",FN_MC!AB117)</f>
        <v>*</v>
      </c>
      <c r="I136" s="101" t="str">
        <f>IF(FN_MC!AC117="","*",FN_MC!AC117)</f>
        <v>*</v>
      </c>
      <c r="J136" s="102" t="str">
        <f>IF(FN_MC!AA117="","*",FN_MC!AA117)</f>
        <v>*</v>
      </c>
      <c r="K136" s="112" t="str">
        <f>IF(FN_MC!AD117="","*",FN_MC!AD117)</f>
        <v>*</v>
      </c>
    </row>
    <row r="137" spans="2:11" hidden="1">
      <c r="B137" s="100" t="str">
        <f>IF(FN_MC!Y118="","*",FN_MC!Y118)</f>
        <v>*</v>
      </c>
      <c r="C137" s="101" t="str">
        <f>IF(FN_MC!B118="","*",FN_MC!B118)</f>
        <v>*</v>
      </c>
      <c r="D137" s="101" t="str">
        <f>IF(FN_MC!D118="","*",FN_MC!D118)</f>
        <v>*</v>
      </c>
      <c r="E137" s="101" t="str">
        <f>IF(FN_MC!H118="","*",FN_MC!H118)</f>
        <v>*</v>
      </c>
      <c r="F137" s="114" t="str">
        <f>IF(FN_MC!M118="","*",FN_MC!M118)</f>
        <v>-</v>
      </c>
      <c r="G137" s="101" t="str">
        <f>IF(FN_MC!I118="","*",FN_MC!I118)</f>
        <v>*</v>
      </c>
      <c r="H137" s="101" t="str">
        <f>IF(FN_MC!AB118="","*",FN_MC!AB118)</f>
        <v>*</v>
      </c>
      <c r="I137" s="101" t="str">
        <f>IF(FN_MC!AC118="","*",FN_MC!AC118)</f>
        <v>*</v>
      </c>
      <c r="J137" s="102" t="str">
        <f>IF(FN_MC!AA118="","*",FN_MC!AA118)</f>
        <v>*</v>
      </c>
      <c r="K137" s="112" t="str">
        <f>IF(FN_MC!AD118="","*",FN_MC!AD118)</f>
        <v>*</v>
      </c>
    </row>
    <row r="138" spans="2:11" hidden="1">
      <c r="B138" s="100" t="str">
        <f>IF(FN_MC!Y119="","*",FN_MC!Y119)</f>
        <v>*</v>
      </c>
      <c r="C138" s="101" t="str">
        <f>IF(FN_MC!B119="","*",FN_MC!B119)</f>
        <v>*</v>
      </c>
      <c r="D138" s="101" t="str">
        <f>IF(FN_MC!D119="","*",FN_MC!D119)</f>
        <v>*</v>
      </c>
      <c r="E138" s="101" t="str">
        <f>IF(FN_MC!H119="","*",FN_MC!H119)</f>
        <v>*</v>
      </c>
      <c r="F138" s="114" t="str">
        <f>IF(FN_MC!M119="","*",FN_MC!M119)</f>
        <v>-</v>
      </c>
      <c r="G138" s="101" t="str">
        <f>IF(FN_MC!I119="","*",FN_MC!I119)</f>
        <v>*</v>
      </c>
      <c r="H138" s="101" t="str">
        <f>IF(FN_MC!AB119="","*",FN_MC!AB119)</f>
        <v>*</v>
      </c>
      <c r="I138" s="101" t="str">
        <f>IF(FN_MC!AC119="","*",FN_MC!AC119)</f>
        <v>*</v>
      </c>
      <c r="J138" s="102" t="str">
        <f>IF(FN_MC!AA119="","*",FN_MC!AA119)</f>
        <v>*</v>
      </c>
      <c r="K138" s="112" t="str">
        <f>IF(FN_MC!AD119="","*",FN_MC!AD119)</f>
        <v>*</v>
      </c>
    </row>
    <row r="139" spans="2:11" hidden="1">
      <c r="B139" s="100" t="str">
        <f>IF(FN_MC!Y120="","*",FN_MC!Y120)</f>
        <v>*</v>
      </c>
      <c r="C139" s="101" t="str">
        <f>IF(FN_MC!B120="","*",FN_MC!B120)</f>
        <v>*</v>
      </c>
      <c r="D139" s="101" t="str">
        <f>IF(FN_MC!D120="","*",FN_MC!D120)</f>
        <v>*</v>
      </c>
      <c r="E139" s="101" t="str">
        <f>IF(FN_MC!H120="","*",FN_MC!H120)</f>
        <v>*</v>
      </c>
      <c r="F139" s="114" t="str">
        <f>IF(FN_MC!M120="","*",FN_MC!M120)</f>
        <v>-</v>
      </c>
      <c r="G139" s="101" t="str">
        <f>IF(FN_MC!I120="","*",FN_MC!I120)</f>
        <v>*</v>
      </c>
      <c r="H139" s="101" t="str">
        <f>IF(FN_MC!AB120="","*",FN_MC!AB120)</f>
        <v>*</v>
      </c>
      <c r="I139" s="101" t="str">
        <f>IF(FN_MC!AC120="","*",FN_MC!AC120)</f>
        <v>*</v>
      </c>
      <c r="J139" s="102" t="str">
        <f>IF(FN_MC!AA120="","*",FN_MC!AA120)</f>
        <v>*</v>
      </c>
      <c r="K139" s="112" t="str">
        <f>IF(FN_MC!AD120="","*",FN_MC!AD120)</f>
        <v>*</v>
      </c>
    </row>
    <row r="140" spans="2:11" hidden="1">
      <c r="B140" s="100" t="str">
        <f>IF(FN_MC!Y121="","*",FN_MC!Y121)</f>
        <v>*</v>
      </c>
      <c r="C140" s="101" t="str">
        <f>IF(FN_MC!B121="","*",FN_MC!B121)</f>
        <v>*</v>
      </c>
      <c r="D140" s="101" t="str">
        <f>IF(FN_MC!D121="","*",FN_MC!D121)</f>
        <v>*</v>
      </c>
      <c r="E140" s="101" t="str">
        <f>IF(FN_MC!H121="","*",FN_MC!H121)</f>
        <v>*</v>
      </c>
      <c r="F140" s="114" t="str">
        <f>IF(FN_MC!M121="","*",FN_MC!M121)</f>
        <v>-</v>
      </c>
      <c r="G140" s="101" t="str">
        <f>IF(FN_MC!I121="","*",FN_MC!I121)</f>
        <v>*</v>
      </c>
      <c r="H140" s="101" t="str">
        <f>IF(FN_MC!AB121="","*",FN_MC!AB121)</f>
        <v>*</v>
      </c>
      <c r="I140" s="101" t="str">
        <f>IF(FN_MC!AC121="","*",FN_MC!AC121)</f>
        <v>*</v>
      </c>
      <c r="J140" s="102" t="str">
        <f>IF(FN_MC!AA121="","*",FN_MC!AA121)</f>
        <v>*</v>
      </c>
      <c r="K140" s="112" t="str">
        <f>IF(FN_MC!AD121="","*",FN_MC!AD121)</f>
        <v>*</v>
      </c>
    </row>
    <row r="141" spans="2:11" hidden="1">
      <c r="B141" s="100" t="str">
        <f>IF(FN_MC!Y122="","*",FN_MC!Y122)</f>
        <v>*</v>
      </c>
      <c r="C141" s="101" t="str">
        <f>IF(FN_MC!B122="","*",FN_MC!B122)</f>
        <v>*</v>
      </c>
      <c r="D141" s="101" t="str">
        <f>IF(FN_MC!D122="","*",FN_MC!D122)</f>
        <v>*</v>
      </c>
      <c r="E141" s="101" t="str">
        <f>IF(FN_MC!H122="","*",FN_MC!H122)</f>
        <v>*</v>
      </c>
      <c r="F141" s="114" t="str">
        <f>IF(FN_MC!M122="","*",FN_MC!M122)</f>
        <v>-</v>
      </c>
      <c r="G141" s="101" t="str">
        <f>IF(FN_MC!I122="","*",FN_MC!I122)</f>
        <v>*</v>
      </c>
      <c r="H141" s="101" t="str">
        <f>IF(FN_MC!AB122="","*",FN_MC!AB122)</f>
        <v>*</v>
      </c>
      <c r="I141" s="101" t="str">
        <f>IF(FN_MC!AC122="","*",FN_MC!AC122)</f>
        <v>*</v>
      </c>
      <c r="J141" s="102" t="str">
        <f>IF(FN_MC!AA122="","*",FN_MC!AA122)</f>
        <v>*</v>
      </c>
      <c r="K141" s="112" t="str">
        <f>IF(FN_MC!AD122="","*",FN_MC!AD122)</f>
        <v>*</v>
      </c>
    </row>
    <row r="142" spans="2:11" hidden="1">
      <c r="B142" s="100" t="str">
        <f>IF(FN_MC!Y123="","*",FN_MC!Y123)</f>
        <v>*</v>
      </c>
      <c r="C142" s="101" t="str">
        <f>IF(FN_MC!B123="","*",FN_MC!B123)</f>
        <v>*</v>
      </c>
      <c r="D142" s="101" t="str">
        <f>IF(FN_MC!D123="","*",FN_MC!D123)</f>
        <v>*</v>
      </c>
      <c r="E142" s="101" t="str">
        <f>IF(FN_MC!H123="","*",FN_MC!H123)</f>
        <v>*</v>
      </c>
      <c r="F142" s="114" t="str">
        <f>IF(FN_MC!M123="","*",FN_MC!M123)</f>
        <v>-</v>
      </c>
      <c r="G142" s="101" t="str">
        <f>IF(FN_MC!I123="","*",FN_MC!I123)</f>
        <v>*</v>
      </c>
      <c r="H142" s="101" t="str">
        <f>IF(FN_MC!AB123="","*",FN_MC!AB123)</f>
        <v>*</v>
      </c>
      <c r="I142" s="101" t="str">
        <f>IF(FN_MC!AC123="","*",FN_MC!AC123)</f>
        <v>*</v>
      </c>
      <c r="J142" s="102" t="str">
        <f>IF(FN_MC!AA123="","*",FN_MC!AA123)</f>
        <v>*</v>
      </c>
      <c r="K142" s="112" t="str">
        <f>IF(FN_MC!AD123="","*",FN_MC!AD123)</f>
        <v>*</v>
      </c>
    </row>
    <row r="143" spans="2:11" hidden="1">
      <c r="B143" s="100" t="str">
        <f>IF(FN_MC!Y124="","*",FN_MC!Y124)</f>
        <v>*</v>
      </c>
      <c r="C143" s="101" t="str">
        <f>IF(FN_MC!B124="","*",FN_MC!B124)</f>
        <v>*</v>
      </c>
      <c r="D143" s="101" t="str">
        <f>IF(FN_MC!D124="","*",FN_MC!D124)</f>
        <v>*</v>
      </c>
      <c r="E143" s="101" t="str">
        <f>IF(FN_MC!H124="","*",FN_MC!H124)</f>
        <v>*</v>
      </c>
      <c r="F143" s="114" t="str">
        <f>IF(FN_MC!M124="","*",FN_MC!M124)</f>
        <v>-</v>
      </c>
      <c r="G143" s="101" t="str">
        <f>IF(FN_MC!I124="","*",FN_MC!I124)</f>
        <v>*</v>
      </c>
      <c r="H143" s="101" t="str">
        <f>IF(FN_MC!AB124="","*",FN_MC!AB124)</f>
        <v>*</v>
      </c>
      <c r="I143" s="101" t="str">
        <f>IF(FN_MC!AC124="","*",FN_MC!AC124)</f>
        <v>*</v>
      </c>
      <c r="J143" s="102" t="str">
        <f>IF(FN_MC!AA124="","*",FN_MC!AA124)</f>
        <v>*</v>
      </c>
      <c r="K143" s="112" t="str">
        <f>IF(FN_MC!AD124="","*",FN_MC!AD124)</f>
        <v>*</v>
      </c>
    </row>
    <row r="144" spans="2:11" hidden="1">
      <c r="B144" s="100" t="str">
        <f>IF(FN_MC!Y125="","*",FN_MC!Y125)</f>
        <v>*</v>
      </c>
      <c r="C144" s="101" t="str">
        <f>IF(FN_MC!B125="","*",FN_MC!B125)</f>
        <v>*</v>
      </c>
      <c r="D144" s="101" t="str">
        <f>IF(FN_MC!D125="","*",FN_MC!D125)</f>
        <v>*</v>
      </c>
      <c r="E144" s="101" t="str">
        <f>IF(FN_MC!H125="","*",FN_MC!H125)</f>
        <v>*</v>
      </c>
      <c r="F144" s="114" t="str">
        <f>IF(FN_MC!M125="","*",FN_MC!M125)</f>
        <v>-</v>
      </c>
      <c r="G144" s="101" t="str">
        <f>IF(FN_MC!I125="","*",FN_MC!I125)</f>
        <v>*</v>
      </c>
      <c r="H144" s="101" t="str">
        <f>IF(FN_MC!AB125="","*",FN_MC!AB125)</f>
        <v>*</v>
      </c>
      <c r="I144" s="101" t="str">
        <f>IF(FN_MC!AC125="","*",FN_MC!AC125)</f>
        <v>*</v>
      </c>
      <c r="J144" s="102" t="str">
        <f>IF(FN_MC!AA125="","*",FN_MC!AA125)</f>
        <v>*</v>
      </c>
      <c r="K144" s="112" t="str">
        <f>IF(FN_MC!AD125="","*",FN_MC!AD125)</f>
        <v>*</v>
      </c>
    </row>
    <row r="145" spans="2:11" hidden="1">
      <c r="B145" s="100" t="str">
        <f>IF(FN_MC!Y126="","*",FN_MC!Y126)</f>
        <v>*</v>
      </c>
      <c r="C145" s="101" t="str">
        <f>IF(FN_MC!B126="","*",FN_MC!B126)</f>
        <v>*</v>
      </c>
      <c r="D145" s="101" t="str">
        <f>IF(FN_MC!D126="","*",FN_MC!D126)</f>
        <v>*</v>
      </c>
      <c r="E145" s="101" t="str">
        <f>IF(FN_MC!H126="","*",FN_MC!H126)</f>
        <v>*</v>
      </c>
      <c r="F145" s="114" t="str">
        <f>IF(FN_MC!M126="","*",FN_MC!M126)</f>
        <v>-</v>
      </c>
      <c r="G145" s="101" t="str">
        <f>IF(FN_MC!I126="","*",FN_MC!I126)</f>
        <v>*</v>
      </c>
      <c r="H145" s="101" t="str">
        <f>IF(FN_MC!AB126="","*",FN_MC!AB126)</f>
        <v>*</v>
      </c>
      <c r="I145" s="101" t="str">
        <f>IF(FN_MC!AC126="","*",FN_MC!AC126)</f>
        <v>*</v>
      </c>
      <c r="J145" s="102" t="str">
        <f>IF(FN_MC!AA126="","*",FN_MC!AA126)</f>
        <v>*</v>
      </c>
      <c r="K145" s="112" t="str">
        <f>IF(FN_MC!AD126="","*",FN_MC!AD126)</f>
        <v>*</v>
      </c>
    </row>
    <row r="146" spans="2:11" hidden="1">
      <c r="B146" s="100" t="str">
        <f>IF(FN_MC!Y127="","*",FN_MC!Y127)</f>
        <v>*</v>
      </c>
      <c r="C146" s="101" t="str">
        <f>IF(FN_MC!B127="","*",FN_MC!B127)</f>
        <v>*</v>
      </c>
      <c r="D146" s="101" t="str">
        <f>IF(FN_MC!D127="","*",FN_MC!D127)</f>
        <v>*</v>
      </c>
      <c r="E146" s="101" t="str">
        <f>IF(FN_MC!H127="","*",FN_MC!H127)</f>
        <v>*</v>
      </c>
      <c r="F146" s="114" t="str">
        <f>IF(FN_MC!M127="","*",FN_MC!M127)</f>
        <v>-</v>
      </c>
      <c r="G146" s="101" t="str">
        <f>IF(FN_MC!I127="","*",FN_MC!I127)</f>
        <v>*</v>
      </c>
      <c r="H146" s="101" t="str">
        <f>IF(FN_MC!AB127="","*",FN_MC!AB127)</f>
        <v>*</v>
      </c>
      <c r="I146" s="101" t="str">
        <f>IF(FN_MC!AC127="","*",FN_MC!AC127)</f>
        <v>*</v>
      </c>
      <c r="J146" s="102" t="str">
        <f>IF(FN_MC!AA127="","*",FN_MC!AA127)</f>
        <v>*</v>
      </c>
      <c r="K146" s="112" t="str">
        <f>IF(FN_MC!AD127="","*",FN_MC!AD127)</f>
        <v>*</v>
      </c>
    </row>
    <row r="147" spans="2:11" hidden="1">
      <c r="B147" s="100" t="str">
        <f>IF(FN_MC!Y128="","*",FN_MC!Y128)</f>
        <v>*</v>
      </c>
      <c r="C147" s="101" t="str">
        <f>IF(FN_MC!B128="","*",FN_MC!B128)</f>
        <v>*</v>
      </c>
      <c r="D147" s="101" t="str">
        <f>IF(FN_MC!D128="","*",FN_MC!D128)</f>
        <v>*</v>
      </c>
      <c r="E147" s="101" t="str">
        <f>IF(FN_MC!H128="","*",FN_MC!H128)</f>
        <v>*</v>
      </c>
      <c r="F147" s="114" t="str">
        <f>IF(FN_MC!M128="","*",FN_MC!M128)</f>
        <v>-</v>
      </c>
      <c r="G147" s="101" t="str">
        <f>IF(FN_MC!I128="","*",FN_MC!I128)</f>
        <v>*</v>
      </c>
      <c r="H147" s="101" t="str">
        <f>IF(FN_MC!AB128="","*",FN_MC!AB128)</f>
        <v>*</v>
      </c>
      <c r="I147" s="101" t="str">
        <f>IF(FN_MC!AC128="","*",FN_MC!AC128)</f>
        <v>*</v>
      </c>
      <c r="J147" s="102" t="str">
        <f>IF(FN_MC!AA128="","*",FN_MC!AA128)</f>
        <v>*</v>
      </c>
      <c r="K147" s="112" t="str">
        <f>IF(FN_MC!AD128="","*",FN_MC!AD128)</f>
        <v>*</v>
      </c>
    </row>
    <row r="148" spans="2:11" hidden="1">
      <c r="B148" s="100" t="str">
        <f>IF(FN_MC!Y129="","*",FN_MC!Y129)</f>
        <v>*</v>
      </c>
      <c r="C148" s="101" t="str">
        <f>IF(FN_MC!B129="","*",FN_MC!B129)</f>
        <v>*</v>
      </c>
      <c r="D148" s="101" t="str">
        <f>IF(FN_MC!D129="","*",FN_MC!D129)</f>
        <v>*</v>
      </c>
      <c r="E148" s="101" t="str">
        <f>IF(FN_MC!H129="","*",FN_MC!H129)</f>
        <v>*</v>
      </c>
      <c r="F148" s="114" t="str">
        <f>IF(FN_MC!M129="","*",FN_MC!M129)</f>
        <v>-</v>
      </c>
      <c r="G148" s="101" t="str">
        <f>IF(FN_MC!I129="","*",FN_MC!I129)</f>
        <v>*</v>
      </c>
      <c r="H148" s="101" t="str">
        <f>IF(FN_MC!AB129="","*",FN_MC!AB129)</f>
        <v>*</v>
      </c>
      <c r="I148" s="101" t="str">
        <f>IF(FN_MC!AC129="","*",FN_MC!AC129)</f>
        <v>*</v>
      </c>
      <c r="J148" s="102" t="str">
        <f>IF(FN_MC!AA129="","*",FN_MC!AA129)</f>
        <v>*</v>
      </c>
      <c r="K148" s="112" t="str">
        <f>IF(FN_MC!AD129="","*",FN_MC!AD129)</f>
        <v>*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 t="str">
        <f>IF(FN_MC!B131="","*",FN_MC!B131)</f>
        <v>*</v>
      </c>
      <c r="D150" s="101" t="str">
        <f>IF(FN_MC!D131="","*",FN_MC!D131)</f>
        <v>*</v>
      </c>
      <c r="E150" s="101" t="str">
        <f>IF(FN_MC!H131="","*",FN_MC!H131)</f>
        <v>*</v>
      </c>
      <c r="F150" s="114" t="str">
        <f>IF(FN_MC!M131="","*",FN_MC!M131)</f>
        <v>-</v>
      </c>
      <c r="G150" s="101" t="str">
        <f>IF(FN_MC!I131="","*",FN_MC!I131)</f>
        <v>*</v>
      </c>
      <c r="H150" s="101" t="str">
        <f>IF(FN_MC!AB131="","*",FN_MC!AB131)</f>
        <v>*</v>
      </c>
      <c r="I150" s="101" t="str">
        <f>IF(FN_MC!AC131="","*",FN_MC!AC131)</f>
        <v>*</v>
      </c>
      <c r="J150" s="102" t="str">
        <f>IF(FN_MC!AA131="","*",FN_MC!AA131)</f>
        <v>*</v>
      </c>
      <c r="K150" s="112" t="str">
        <f>IF(FN_MC!AD131="","*",FN_MC!AD131)</f>
        <v>*</v>
      </c>
    </row>
    <row r="151" spans="2:11" hidden="1">
      <c r="B151" s="100" t="str">
        <f>IF(FN_MC!Y132="","*",FN_MC!Y132)</f>
        <v>*</v>
      </c>
      <c r="C151" s="101" t="str">
        <f>IF(FN_MC!B132="","*",FN_MC!B132)</f>
        <v>*</v>
      </c>
      <c r="D151" s="101" t="str">
        <f>IF(FN_MC!D132="","*",FN_MC!D132)</f>
        <v>*</v>
      </c>
      <c r="E151" s="101" t="str">
        <f>IF(FN_MC!H132="","*",FN_MC!H132)</f>
        <v>*</v>
      </c>
      <c r="F151" s="114" t="str">
        <f>IF(FN_MC!M132="","*",FN_MC!M132)</f>
        <v>-</v>
      </c>
      <c r="G151" s="101" t="str">
        <f>IF(FN_MC!I132="","*",FN_MC!I132)</f>
        <v>*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 t="str">
        <f>IF(FN_MC!B133="","*",FN_MC!B133)</f>
        <v>*</v>
      </c>
      <c r="D152" s="101" t="str">
        <f>IF(FN_MC!D133="","*",FN_MC!D133)</f>
        <v>*</v>
      </c>
      <c r="E152" s="101" t="str">
        <f>IF(FN_MC!H133="","*",FN_MC!H133)</f>
        <v>*</v>
      </c>
      <c r="F152" s="114" t="str">
        <f>IF(FN_MC!M133="","*",FN_MC!M133)</f>
        <v>-</v>
      </c>
      <c r="G152" s="101" t="str">
        <f>IF(FN_MC!I133="","*",FN_MC!I133)</f>
        <v>*</v>
      </c>
      <c r="H152" s="101" t="str">
        <f>IF(FN_MC!AB133="","*",FN_MC!AB133)</f>
        <v>*</v>
      </c>
      <c r="I152" s="101" t="str">
        <f>IF(FN_MC!AC133="","*",FN_MC!AC133)</f>
        <v>*</v>
      </c>
      <c r="J152" s="102" t="str">
        <f>IF(FN_MC!AA133="","*",FN_MC!AA133)</f>
        <v>*</v>
      </c>
      <c r="K152" s="112" t="str">
        <f>IF(FN_MC!AD133="","*",FN_MC!AD133)</f>
        <v>*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 t="str">
        <f>IF(FN_MC!B135="","*",FN_MC!B135)</f>
        <v>*</v>
      </c>
      <c r="D154" s="101" t="str">
        <f>IF(FN_MC!D135="","*",FN_MC!D135)</f>
        <v>*</v>
      </c>
      <c r="E154" s="101" t="str">
        <f>IF(FN_MC!H135="","*",FN_MC!H135)</f>
        <v>*</v>
      </c>
      <c r="F154" s="114" t="str">
        <f>IF(FN_MC!M135="","*",FN_MC!M135)</f>
        <v>-</v>
      </c>
      <c r="G154" s="101" t="str">
        <f>IF(FN_MC!I135="","*",FN_MC!I135)</f>
        <v>*</v>
      </c>
      <c r="H154" s="101" t="str">
        <f>IF(FN_MC!AB135="","*",FN_MC!AB135)</f>
        <v>*</v>
      </c>
      <c r="I154" s="101" t="str">
        <f>IF(FN_MC!AC135="","*",FN_MC!AC135)</f>
        <v>*</v>
      </c>
      <c r="J154" s="102" t="str">
        <f>IF(FN_MC!AA135="","*",FN_MC!AA135)</f>
        <v>*</v>
      </c>
      <c r="K154" s="112" t="str">
        <f>IF(FN_MC!AD135="","*",FN_MC!AD135)</f>
        <v>*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*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2" day="10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topLeftCell="J1" workbookViewId="0">
      <selection activeCell="A2" sqref="A2:T10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5" t="s">
        <v>1259</v>
      </c>
      <c r="Q2" s="266"/>
      <c r="R2" s="88"/>
      <c r="S2" s="88"/>
      <c r="T2" s="89"/>
      <c r="U2" s="267" t="s">
        <v>1507</v>
      </c>
      <c r="V2" s="267"/>
      <c r="W2" s="267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1508</v>
      </c>
      <c r="B3" s="91" t="s">
        <v>1509</v>
      </c>
      <c r="C3" s="91" t="s">
        <v>7</v>
      </c>
      <c r="D3" s="92" t="s">
        <v>1211</v>
      </c>
      <c r="E3" s="92" t="s">
        <v>366</v>
      </c>
      <c r="F3" s="92" t="s">
        <v>1510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1511</v>
      </c>
      <c r="T3" s="94" t="s">
        <v>1214</v>
      </c>
      <c r="U3" s="90">
        <f ca="1">TODAY()-1</f>
        <v>46063</v>
      </c>
      <c r="V3" s="90">
        <f ca="1">U3-1</f>
        <v>46062</v>
      </c>
      <c r="W3" s="90">
        <f ca="1">V3-1</f>
        <v>46061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27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4512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27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0</v>
      </c>
      <c r="W10" s="98" t="str">
        <f ca="1">_xlfn.XLOOKUP(G10&amp;$W$3,BS_CONTROLE[CHAVE],BS_CONTROLE[Quantidade_11],"-")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0</v>
      </c>
      <c r="W11" s="98" t="str">
        <f ca="1">_xlfn.XLOOKUP(G11&amp;$W$3,BS_CONTROLE[CHAVE],BS_CONTROLE[Quantidade_11],"-")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>
        <f ca="1">_xlfn.XLOOKUP(G12&amp;$U$3,BS_CONTROLE[CHAVE],BS_CONTROLE[Quantidade_11],"-")</f>
        <v>936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0</v>
      </c>
      <c r="W13" s="98" t="str">
        <f ca="1">_xlfn.XLOOKUP(G13&amp;$W$3,BS_CONTROLE[CHAVE],BS_CONTROLE[Quantidade_11],"-")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>
        <f ca="1">_xlfn.XLOOKUP(G14&amp;$U$3,BS_CONTROLE[CHAVE],BS_CONTROLE[Quantidade_11],"-")</f>
        <v>2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4512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27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0</v>
      </c>
      <c r="W18" s="98" t="str">
        <f ca="1">_xlfn.XLOOKUP(G18&amp;$W$3,BS_CONTROLE[CHAVE],BS_CONTROLE[Quantidade_11],"-")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0</v>
      </c>
      <c r="W19" s="98" t="str">
        <f ca="1">_xlfn.XLOOKUP(G19&amp;$W$3,BS_CONTROLE[CHAVE],BS_CONTROLE[Quantidade_11],"-")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>
        <f ca="1">_xlfn.XLOOKUP(G20&amp;$U$3,BS_CONTROLE[CHAVE],BS_CONTROLE[Quantidade_11],"-")</f>
        <v>936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0</v>
      </c>
      <c r="W21" s="98" t="str">
        <f ca="1">_xlfn.XLOOKUP(G21&amp;$W$3,BS_CONTROLE[CHAVE],BS_CONTROLE[Quantidade_11],"-")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4</v>
      </c>
      <c r="V22" s="98">
        <f ca="1">_xlfn.XLOOKUP(G22&amp;$V$3,BS_CONTROLE[CHAVE],BS_CONTROLE[Quantidade_11],"-")</f>
        <v>0</v>
      </c>
      <c r="W22" s="98" t="str">
        <f ca="1">_xlfn.XLOOKUP(G22&amp;$W$3,BS_CONTROLE[CHAVE],BS_CONTROLE[Quantidade_11],"-")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13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4512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27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0</v>
      </c>
      <c r="W30" s="98" t="str">
        <f ca="1">_xlfn.XLOOKUP(G30&amp;$W$3,BS_CONTROLE[CHAVE],BS_CONTROLE[Quantidade_11],"-")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>
        <f ca="1">_xlfn.XLOOKUP(G31&amp;$U$3,BS_CONTROLE[CHAVE],BS_CONTROLE[Quantidade_11],"-")</f>
        <v>936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0</v>
      </c>
      <c r="W32" s="98" t="str">
        <f ca="1">_xlfn.XLOOKUP(G32&amp;$W$3,BS_CONTROLE[CHAVE],BS_CONTROLE[Quantidade_11],"-")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0</v>
      </c>
      <c r="W33" s="98" t="str">
        <f ca="1">_xlfn.XLOOKUP(G33&amp;$W$3,BS_CONTROLE[CHAVE],BS_CONTROLE[Quantidade_11],"-")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4</v>
      </c>
      <c r="V34" s="98">
        <f ca="1">_xlfn.XLOOKUP(G34&amp;$V$3,BS_CONTROLE[CHAVE],BS_CONTROLE[Quantidade_11],"-")</f>
        <v>0</v>
      </c>
      <c r="W34" s="98" t="str">
        <f ca="1">_xlfn.XLOOKUP(G34&amp;$W$3,BS_CONTROLE[CHAVE],BS_CONTROLE[Quantidade_11],"-")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100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8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4512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0</v>
      </c>
      <c r="W42" s="98" t="str">
        <f ca="1">_xlfn.XLOOKUP(G42&amp;$W$3,BS_CONTROLE[CHAVE],BS_CONTROLE[Quantidade_11],"-")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27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>
        <f ca="1">_xlfn.XLOOKUP(G44&amp;$U$3,BS_CONTROLE[CHAVE],BS_CONTROLE[Quantidade_11],"-")</f>
        <v>936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0</v>
      </c>
      <c r="W45" s="98" t="str">
        <f ca="1">_xlfn.XLOOKUP(G45&amp;$W$3,BS_CONTROLE[CHAVE],BS_CONTROLE[Quantidade_11],"-")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0</v>
      </c>
      <c r="W46" s="98" t="str">
        <f ca="1">_xlfn.XLOOKUP(G46&amp;$W$3,BS_CONTROLE[CHAVE],BS_CONTROLE[Quantidade_11],"-")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4</v>
      </c>
      <c r="V47" s="98">
        <f ca="1">_xlfn.XLOOKUP(G47&amp;$V$3,BS_CONTROLE[CHAVE],BS_CONTROLE[Quantidade_11],"-")</f>
        <v>0</v>
      </c>
      <c r="W47" s="98" t="str">
        <f ca="1">_xlfn.XLOOKUP(G47&amp;$W$3,BS_CONTROLE[CHAVE],BS_CONTROLE[Quantidade_11],"-")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100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4512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27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0</v>
      </c>
      <c r="W55" s="98" t="str">
        <f ca="1">_xlfn.XLOOKUP(G55&amp;$W$3,BS_CONTROLE[CHAVE],BS_CONTROLE[Quantidade_11],"-")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0</v>
      </c>
      <c r="W56" s="98" t="str">
        <f ca="1">_xlfn.XLOOKUP(G56&amp;$W$3,BS_CONTROLE[CHAVE],BS_CONTROLE[Quantidade_11],"-")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100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0</v>
      </c>
      <c r="W58" s="98" t="str">
        <f ca="1">_xlfn.XLOOKUP(G58&amp;$W$3,BS_CONTROLE[CHAVE],BS_CONTROLE[Quantidade_11],"-")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4</v>
      </c>
      <c r="V59" s="98">
        <f ca="1">_xlfn.XLOOKUP(G59&amp;$V$3,BS_CONTROLE[CHAVE],BS_CONTROLE[Quantidade_11],"-")</f>
        <v>0</v>
      </c>
      <c r="W59" s="98" t="str">
        <f ca="1">_xlfn.XLOOKUP(G59&amp;$W$3,BS_CONTROLE[CHAVE],BS_CONTROLE[Quantidade_11],"-")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>
        <f ca="1">_xlfn.XLOOKUP(G60&amp;$U$3,BS_CONTROLE[CHAVE],BS_CONTROLE[Quantidade_11],"-")</f>
        <v>936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4512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0</v>
      </c>
      <c r="W64" s="98" t="str">
        <f ca="1">_xlfn.XLOOKUP(G64&amp;$W$3,BS_CONTROLE[CHAVE],BS_CONTROLE[Quantidade_11],"-")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0</v>
      </c>
      <c r="W65" s="98" t="str">
        <f ca="1">_xlfn.XLOOKUP(G65&amp;$W$3,BS_CONTROLE[CHAVE],BS_CONTROLE[Quantidade_11],"-")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0</v>
      </c>
      <c r="W66" s="98" t="str">
        <f ca="1">_xlfn.XLOOKUP(G66&amp;$W$3,BS_CONTROLE[CHAVE],BS_CONTROLE[Quantidade_11],"-")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1000</v>
      </c>
      <c r="V67" s="98">
        <f ca="1">_xlfn.XLOOKUP(G67&amp;$V$3,BS_CONTROLE[CHAVE],BS_CONTROLE[Quantidade_11],"-")</f>
        <v>0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4512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1000</v>
      </c>
      <c r="V69" s="98">
        <f ca="1">_xlfn.XLOOKUP(G69&amp;$V$3,BS_CONTROLE[CHAVE],BS_CONTROLE[Quantidade_11],"-")</f>
        <v>0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4512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27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0</v>
      </c>
      <c r="W73" s="98" t="str">
        <f ca="1">_xlfn.XLOOKUP(G73&amp;$W$3,BS_CONTROLE[CHAVE],BS_CONTROLE[Quantidade_11],"-")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0</v>
      </c>
      <c r="W74" s="98" t="str">
        <f ca="1">_xlfn.XLOOKUP(G74&amp;$W$3,BS_CONTROLE[CHAVE],BS_CONTROLE[Quantidade_11],"-")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100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0</v>
      </c>
      <c r="W76" s="98" t="str">
        <f ca="1">_xlfn.XLOOKUP(G76&amp;$W$3,BS_CONTROLE[CHAVE],BS_CONTROLE[Quantidade_11],"-")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4</v>
      </c>
      <c r="V77" s="98">
        <f ca="1">_xlfn.XLOOKUP(G77&amp;$V$3,BS_CONTROLE[CHAVE],BS_CONTROLE[Quantidade_11],"-")</f>
        <v>0</v>
      </c>
      <c r="W77" s="98" t="str">
        <f ca="1">_xlfn.XLOOKUP(G77&amp;$W$3,BS_CONTROLE[CHAVE],BS_CONTROLE[Quantidade_11],"-")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e">
        <f>IF(FN_MC!#REF!="","*",FN_MC!#REF!)</f>
        <v>#REF!</v>
      </c>
      <c r="B78" s="95" t="e">
        <f>IF(FN_MC!#REF!="","*",FN_MC!#REF!)</f>
        <v>#REF!</v>
      </c>
      <c r="C78" s="95" t="e">
        <f>IF(FN_MC!#REF!="","*",FN_MC!#REF!)</f>
        <v>#REF!</v>
      </c>
      <c r="D78" s="96" t="e">
        <f>IF(FN_MC!#REF!="","*",FN_MC!#REF!)</f>
        <v>#REF!</v>
      </c>
      <c r="E78" s="96" t="e">
        <f>IF(FN_MC!#REF!="","*",FN_MC!#REF!)</f>
        <v>#REF!</v>
      </c>
      <c r="F78" s="96" t="e">
        <f>IF(FN_MC!#REF!="","*",FN_MC!#REF!)</f>
        <v>#REF!</v>
      </c>
      <c r="G78" s="96" t="e">
        <f>IF(FN_MC!#REF!="","*",FN_MC!#REF!)</f>
        <v>#REF!</v>
      </c>
      <c r="H78" s="96" t="e">
        <f>IF(FN_MC!#REF!="","*",FN_MC!#REF!)</f>
        <v>#REF!</v>
      </c>
      <c r="I78" s="96" t="e">
        <f>IF(FN_MC!#REF!="","*",FN_MC!#REF!)</f>
        <v>#REF!</v>
      </c>
      <c r="J78" s="96" t="e">
        <f>IF(FN_MC!#REF!="","*",FN_MC!#REF!)</f>
        <v>#REF!</v>
      </c>
      <c r="K78" s="96" t="e">
        <f>IF(FN_MC!#REF!="","*",FN_MC!#REF!)</f>
        <v>#REF!</v>
      </c>
      <c r="L78" s="196" t="e">
        <f>IF(FN_MC!#REF!="","*",FN_MC!#REF!)</f>
        <v>#REF!</v>
      </c>
      <c r="M78" s="97" t="e">
        <f>IF(FN_MC!#REF!="","*",FN_MC!#REF!)</f>
        <v>#REF!</v>
      </c>
      <c r="N78" s="183" t="e">
        <f>IF(FN_MC!#REF!="","*",FN_MC!#REF!)</f>
        <v>#REF!</v>
      </c>
      <c r="O78" s="183" t="e">
        <f>IF(FN_MC!#REF!="","*",FN_MC!#REF!)</f>
        <v>#REF!</v>
      </c>
      <c r="P78" s="107" t="e">
        <f>IF(FN_MC!#REF!="","*",FN_MC!#REF!)</f>
        <v>#REF!</v>
      </c>
      <c r="Q78" s="107" t="e">
        <f>IF(FN_MC!#REF!="","*",FN_MC!#REF!)</f>
        <v>#REF!</v>
      </c>
      <c r="R78" s="96" t="e">
        <f>IF(FN_MC!#REF!="","*",CONCATENATE(FN_MC!#REF!," ",FN_MC!#REF!))</f>
        <v>#REF!</v>
      </c>
      <c r="S78" s="96" t="e">
        <f>IF(FN_MC!#REF!="","*",FN_MC!#REF!)</f>
        <v>#REF!</v>
      </c>
      <c r="T78" s="96" t="e">
        <f>IF(FN_MC!#REF!="","*",FN_MC!#REF!)</f>
        <v>#REF!</v>
      </c>
      <c r="U78" s="98" t="e">
        <f ca="1">_xlfn.XLOOKUP(G78&amp;$U$3,BS_CONTROLE[CHAVE],BS_CONTROLE[Quantidade_11],"-")</f>
        <v>#REF!</v>
      </c>
      <c r="V78" s="98" t="e">
        <f ca="1">_xlfn.XLOOKUP(G78&amp;$V$3,BS_CONTROLE[CHAVE],BS_CONTROLE[Quantidade_11],"-")</f>
        <v>#REF!</v>
      </c>
      <c r="W78" s="98" t="e">
        <f ca="1">_xlfn.XLOOKUP(G78&amp;$W$3,BS_CONTROLE[CHAVE],BS_CONTROLE[Quantidade_11],"-")</f>
        <v>#REF!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IF(FN_MC!Y80="","*",FN_MC!Y80)</f>
        <v>*</v>
      </c>
      <c r="B79" s="95" t="str">
        <f>IF(FN_MC!X80="","*",FN_MC!X80)</f>
        <v>Oportunidade</v>
      </c>
      <c r="C79" s="95" t="str">
        <f>IF(FN_MC!Z80="","*",FN_MC!Z80)</f>
        <v>*</v>
      </c>
      <c r="D79" s="96" t="str">
        <f>IF(FN_MC!S80="","*",FN_MC!S80)</f>
        <v>FERRONORTE</v>
      </c>
      <c r="E79" s="96" t="str">
        <f>IF(FN_MC!T80="","*",FN_MC!T80)</f>
        <v>TMI-TCS</v>
      </c>
      <c r="F79" s="96">
        <f>IF(FN_MC!B80="","*",FN_MC!B80)</f>
        <v>46062</v>
      </c>
      <c r="G79" s="96" t="str">
        <f>IF(FN_MC!D80="","*",FN_MC!D80)</f>
        <v>V66</v>
      </c>
      <c r="H79" s="96" t="str">
        <f>IF(FN_MC!F80="","*",FN_MC!F80)</f>
        <v>MODERNIZAÇÃO - REGULAGEM</v>
      </c>
      <c r="I79" s="96" t="str">
        <f>IF(FN_MC!H80="","*",FN_MC!H80)</f>
        <v>TID2</v>
      </c>
      <c r="J79" s="96" t="str">
        <f>IF(FN_MC!I80="","*",FN_MC!I80)</f>
        <v>TID2</v>
      </c>
      <c r="K79" s="96" t="str">
        <f>IF(FN_MC!M80="","*",FN_MC!M80)</f>
        <v>TCE-TID</v>
      </c>
      <c r="L79" s="196" t="str">
        <f>IF(FN_MC!N80="","*",FN_MC!N80)</f>
        <v>TCE177</v>
      </c>
      <c r="M79" s="97">
        <f>IF(FN_MC!J80="","*",FN_MC!J80)</f>
        <v>74</v>
      </c>
      <c r="N79" s="183">
        <f>IF(FN_MC!K80="","*",FN_MC!K80)</f>
        <v>172</v>
      </c>
      <c r="O79" s="183">
        <f>IF(FN_MC!L80="","*",FN_MC!L80)</f>
        <v>173</v>
      </c>
      <c r="P79" s="107">
        <f>IF(FN_MC!O80="","*",FN_MC!O80)</f>
        <v>0.45833333333333331</v>
      </c>
      <c r="Q79" s="107">
        <f>IF(FN_MC!P80="","*",FN_MC!P80)</f>
        <v>8.3333333333333329E-2</v>
      </c>
      <c r="R79" s="96" t="str">
        <f>IF(FN_MC!Q80="","*",CONCATENATE(FN_MC!Q80," ",FN_MC!R80))</f>
        <v>500 M</v>
      </c>
      <c r="S79" s="96" t="str">
        <f>IF(FN_MC!V80="","*",FN_MC!V80)</f>
        <v>Augusto/ Efraim</v>
      </c>
      <c r="T79" s="96" t="str">
        <f>IF(FN_MC!W80="","*",FN_MC!W80)</f>
        <v>Regulagem de brita</v>
      </c>
      <c r="U79" s="98">
        <f ca="1">_xlfn.XLOOKUP(G79&amp;$U$3,BS_CONTROLE[CHAVE],BS_CONTROLE[Quantidade_11],"-")</f>
        <v>1000</v>
      </c>
      <c r="V79" s="98">
        <f ca="1">_xlfn.XLOOKUP(G79&amp;$V$3,BS_CONTROLE[CHAVE],BS_CONTROLE[Quantidade_11],"-")</f>
        <v>0</v>
      </c>
      <c r="W79" s="98">
        <f ca="1">_xlfn.XLOOKUP(G79&amp;$W$3,BS_CONTROLE[CHAVE],BS_CONTROLE[Quantidade_11],"-")</f>
        <v>1000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IF(FN_MC!Y81="","*",FN_MC!Y81)</f>
        <v>*</v>
      </c>
      <c r="B80" s="95" t="str">
        <f>IF(FN_MC!X81="","*",FN_MC!X81)</f>
        <v>Oportunidade</v>
      </c>
      <c r="C80" s="95" t="str">
        <f>IF(FN_MC!Z81="","*",FN_MC!Z81)</f>
        <v>*</v>
      </c>
      <c r="D80" s="96" t="str">
        <f>IF(FN_MC!S81="","*",FN_MC!S81)</f>
        <v>FERRONORTE</v>
      </c>
      <c r="E80" s="96" t="str">
        <f>IF(FN_MC!T81="","*",FN_MC!T81)</f>
        <v>TMI-TCS</v>
      </c>
      <c r="F80" s="96">
        <f>IF(FN_MC!B81="","*",FN_MC!B81)</f>
        <v>46062</v>
      </c>
      <c r="G80" s="96" t="str">
        <f>IF(FN_MC!D81="","*",FN_MC!D81)</f>
        <v>ANISIO (TF-514)</v>
      </c>
      <c r="H80" s="96" t="str">
        <f>IF(FN_MC!F81="","*",FN_MC!F81)</f>
        <v>PDM - SUBSTITUIÇÃO - TRILHO</v>
      </c>
      <c r="I80" s="96" t="str">
        <f>IF(FN_MC!H81="","*",FN_MC!H81)</f>
        <v>-</v>
      </c>
      <c r="J80" s="96" t="str">
        <f>IF(FN_MC!I81="","*",FN_MC!I81)</f>
        <v>-</v>
      </c>
      <c r="K80" s="96" t="str">
        <f>IF(FN_MC!M81="","*",FN_MC!M81)</f>
        <v>TLG-TQI</v>
      </c>
      <c r="L80" s="196" t="str">
        <f>IF(FN_MC!N81="","*",FN_MC!N81)</f>
        <v>K52TQI</v>
      </c>
      <c r="M80" s="97">
        <f>IF(FN_MC!J81="","*",FN_MC!J81)</f>
        <v>74</v>
      </c>
      <c r="N80" s="183">
        <f>IF(FN_MC!K81="","*",FN_MC!K81)</f>
        <v>54.53</v>
      </c>
      <c r="O80" s="183" t="str">
        <f>IF(FN_MC!L81="","*",FN_MC!L81)</f>
        <v>-</v>
      </c>
      <c r="P80" s="107">
        <f>IF(FN_MC!O81="","*",FN_MC!O81)</f>
        <v>0.41666666666666669</v>
      </c>
      <c r="Q80" s="107">
        <f>IF(FN_MC!P81="","*",FN_MC!P81)</f>
        <v>4.1666666666666664E-2</v>
      </c>
      <c r="R80" s="96" t="str">
        <f>IF(FN_MC!Q81="","*",CONCATENATE(FN_MC!Q81," ",FN_MC!R81))</f>
        <v>8 M</v>
      </c>
      <c r="S80" s="96" t="str">
        <f>IF(FN_MC!V81="","*",FN_MC!V81)</f>
        <v>Anisio</v>
      </c>
      <c r="T80" s="96" t="str">
        <f>IF(FN_MC!W81="","*",FN_MC!W81)</f>
        <v>Substituição de trilho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0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IF(FN_MC!Y82="","*",FN_MC!Y82)</f>
        <v>*</v>
      </c>
      <c r="B81" s="95" t="str">
        <f>IF(FN_MC!X82="","*",FN_MC!X82)</f>
        <v>Extra</v>
      </c>
      <c r="C81" s="95" t="str">
        <f>IF(FN_MC!Z82="","*",FN_MC!Z82)</f>
        <v>*</v>
      </c>
      <c r="D81" s="96" t="str">
        <f>IF(FN_MC!S82="","*",FN_MC!S82)</f>
        <v>MALHA CENTRAL</v>
      </c>
      <c r="E81" s="96" t="str">
        <f>IF(FN_MC!T82="","*",FN_MC!T82)</f>
        <v>PPN-POV</v>
      </c>
      <c r="F81" s="96">
        <f>IF(FN_MC!B82="","*",FN_MC!B82)</f>
        <v>46062</v>
      </c>
      <c r="G81" s="96" t="str">
        <f>IF(FN_MC!D82="","*",FN_MC!D82)</f>
        <v>E14</v>
      </c>
      <c r="H81" s="96" t="str">
        <f>IF(FN_MC!F82="","*",FN_MC!F82)</f>
        <v>DESLOCAMENTO</v>
      </c>
      <c r="I81" s="96" t="str">
        <f>IF(FN_MC!H82="","*",FN_MC!H82)</f>
        <v>PPN1</v>
      </c>
      <c r="J81" s="96" t="str">
        <f>IF(FN_MC!I82="","*",FN_MC!I82)</f>
        <v>PGU2</v>
      </c>
      <c r="K81" s="96" t="str">
        <f>IF(FN_MC!M82="","*",FN_MC!M82)</f>
        <v>PPN</v>
      </c>
      <c r="L81" s="196" t="str">
        <f>IF(FN_MC!N82="","*",FN_MC!N82)</f>
        <v>PPN1</v>
      </c>
      <c r="M81" s="97">
        <f>IF(FN_MC!J82="","*",FN_MC!J82)</f>
        <v>101</v>
      </c>
      <c r="N81" s="183">
        <f>IF(FN_MC!K82="","*",FN_MC!K82)</f>
        <v>721</v>
      </c>
      <c r="O81" s="183" t="str">
        <f>IF(FN_MC!L82="","*",FN_MC!L82)</f>
        <v>-</v>
      </c>
      <c r="P81" s="107">
        <f>IF(FN_MC!O82="","*",FN_MC!O82)</f>
        <v>0.99930555555555556</v>
      </c>
      <c r="Q81" s="107">
        <f>IF(FN_MC!P82="","*",FN_MC!P82)</f>
        <v>4.1666666666666664E-2</v>
      </c>
      <c r="R81" s="96" t="str">
        <f>IF(FN_MC!Q82="","*",CONCATENATE(FN_MC!Q82," ",FN_MC!R82))</f>
        <v>1 BINÁRIO</v>
      </c>
      <c r="S81" s="96" t="str">
        <f>IF(FN_MC!V82="","*",FN_MC!V82)</f>
        <v>Fernanda</v>
      </c>
      <c r="T81" s="96" t="str">
        <f>IF(FN_MC!W82="","*",FN_MC!W82)</f>
        <v>Deslocamento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1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IF(FN_MC!Y83="","*",FN_MC!Y83)</f>
        <v>*</v>
      </c>
      <c r="B82" s="95" t="str">
        <f>IF(FN_MC!X83="","*",FN_MC!X83)</f>
        <v>Oportunidade</v>
      </c>
      <c r="C82" s="95" t="str">
        <f>IF(FN_MC!Z83="","*",FN_MC!Z83)</f>
        <v>*</v>
      </c>
      <c r="D82" s="96" t="str">
        <f>IF(FN_MC!S83="","*",FN_MC!S83)</f>
        <v>MALHA CENTRAL</v>
      </c>
      <c r="E82" s="96" t="str">
        <f>IF(FN_MC!T83="","*",FN_MC!T83)</f>
        <v>PPN-POV</v>
      </c>
      <c r="F82" s="96">
        <f>IF(FN_MC!B83="","*",FN_MC!B83)</f>
        <v>46062</v>
      </c>
      <c r="G82" s="96" t="str">
        <f>IF(FN_MC!D83="","*",FN_MC!D83)</f>
        <v xml:space="preserve">TURMA FIXA VIA </v>
      </c>
      <c r="H82" s="96" t="str">
        <f>IF(FN_MC!F83="","*",FN_MC!F83)</f>
        <v>PDM - SUBSTITUIÇÃO - TRILHO</v>
      </c>
      <c r="I82" s="96" t="str">
        <f>IF(FN_MC!H83="","*",FN_MC!H83)</f>
        <v>POVPJA</v>
      </c>
      <c r="J82" s="96" t="str">
        <f>IF(FN_MC!I83="","*",FN_MC!I83)</f>
        <v>-</v>
      </c>
      <c r="K82" s="96" t="str">
        <f>IF(FN_MC!M83="","*",FN_MC!M83)</f>
        <v>PJA-POV</v>
      </c>
      <c r="L82" s="196" t="str">
        <f>IF(FN_MC!N83="","*",FN_MC!N83)</f>
        <v>POVPJA</v>
      </c>
      <c r="M82" s="97">
        <f>IF(FN_MC!J83="","*",FN_MC!J83)</f>
        <v>101</v>
      </c>
      <c r="N82" s="183">
        <f>IF(FN_MC!K83="","*",FN_MC!K83)</f>
        <v>1519.6</v>
      </c>
      <c r="O82" s="183" t="str">
        <f>IF(FN_MC!L83="","*",FN_MC!L83)</f>
        <v>-</v>
      </c>
      <c r="P82" s="107">
        <f>IF(FN_MC!O83="","*",FN_MC!O83)</f>
        <v>0.52083333333333337</v>
      </c>
      <c r="Q82" s="107">
        <f>IF(FN_MC!P83="","*",FN_MC!P83)</f>
        <v>8.3333333333333329E-2</v>
      </c>
      <c r="R82" s="96" t="str">
        <f>IF(FN_MC!Q83="","*",CONCATENATE(FN_MC!Q83," ",FN_MC!R83))</f>
        <v>8 M</v>
      </c>
      <c r="S82" s="96" t="str">
        <f>IF(FN_MC!V83="","*",FN_MC!V83)</f>
        <v xml:space="preserve">Carlos </v>
      </c>
      <c r="T82" s="96" t="str">
        <f>IF(FN_MC!W83="","*",FN_MC!W83)</f>
        <v xml:space="preserve">Execução de solda - Condicionado a temperatura </v>
      </c>
      <c r="U82" s="98" t="str">
        <f ca="1">_xlfn.XLOOKUP(G82&amp;$U$3,BS_CONTROLE[CHAVE],BS_CONTROLE[Quantidade_11],"-")</f>
        <v>-</v>
      </c>
      <c r="V82" s="98">
        <f ca="1">_xlfn.XLOOKUP(G82&amp;$V$3,BS_CONTROLE[CHAVE],BS_CONTROLE[Quantidade_11],"-")</f>
        <v>8</v>
      </c>
      <c r="W82" s="98" t="str">
        <f ca="1">_xlfn.XLOOKUP(G82&amp;$W$3,BS_CONTROLE[CHAVE],BS_CONTROLE[Quantidade_11],"-")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IF(FN_MC!Y84="","*",FN_MC!Y84)</f>
        <v>SIM</v>
      </c>
      <c r="B83" s="95" t="str">
        <f>IF(FN_MC!X84="","*",FN_MC!X84)</f>
        <v>Contrato</v>
      </c>
      <c r="C83" s="95" t="str">
        <f>IF(FN_MC!Z84="","*",FN_MC!Z84)</f>
        <v>*</v>
      </c>
      <c r="D83" s="96" t="str">
        <f>IF(FN_MC!S84="","*",FN_MC!S84)</f>
        <v>FERRONORTE</v>
      </c>
      <c r="E83" s="96" t="str">
        <f>IF(FN_MC!T84="","*",FN_MC!T84)</f>
        <v>TGR-TRO</v>
      </c>
      <c r="F83" s="96">
        <f>IF(FN_MC!B84="","*",FN_MC!B84)</f>
        <v>46063</v>
      </c>
      <c r="G83" s="96" t="str">
        <f>IF(FN_MC!D84="","*",FN_MC!D84)</f>
        <v>V86</v>
      </c>
      <c r="H83" s="96" t="str">
        <f>IF(FN_MC!F84="","*",FN_MC!F84)</f>
        <v>MECANIZAÇÃO - SOCADORA</v>
      </c>
      <c r="I83" s="96" t="str">
        <f>IF(FN_MC!H84="","*",FN_MC!H84)</f>
        <v>TSF</v>
      </c>
      <c r="J83" s="96" t="str">
        <f>IF(FN_MC!I84="","*",FN_MC!I84)</f>
        <v>TSF</v>
      </c>
      <c r="K83" s="96" t="str">
        <f>IF(FN_MC!M84="","*",FN_MC!M84)</f>
        <v>TAL-TSF</v>
      </c>
      <c r="L83" s="196" t="str">
        <f>IF(FN_MC!N84="","*",FN_MC!N84)</f>
        <v>710TSF</v>
      </c>
      <c r="M83" s="97">
        <f>IF(FN_MC!J84="","*",FN_MC!J84)</f>
        <v>98</v>
      </c>
      <c r="N83" s="183">
        <f>IF(FN_MC!K84="","*",FN_MC!K84)</f>
        <v>710.1</v>
      </c>
      <c r="O83" s="183">
        <f>IF(FN_MC!L84="","*",FN_MC!L84)</f>
        <v>713</v>
      </c>
      <c r="P83" s="107">
        <f>IF(FN_MC!O84="","*",FN_MC!O84)</f>
        <v>0.4375</v>
      </c>
      <c r="Q83" s="107">
        <f>IF(FN_MC!P84="","*",FN_MC!P84)</f>
        <v>0.125</v>
      </c>
      <c r="R83" s="96" t="str">
        <f>IF(FN_MC!Q84="","*",CONCATENATE(FN_MC!Q84," ",FN_MC!R84))</f>
        <v>1680 M</v>
      </c>
      <c r="S83" s="96" t="str">
        <f>IF(FN_MC!V84="","*",FN_MC!V84)</f>
        <v>Antonioni</v>
      </c>
      <c r="T83" s="232" t="str">
        <f>IF(FN_MC!W84="","*",FN_MC!W84)</f>
        <v xml:space="preserve">
</v>
      </c>
      <c r="U83" s="98">
        <f ca="1">_xlfn.XLOOKUP(G83&amp;$U$3,BS_CONTROLE[CHAVE],BS_CONTROLE[Quantidade_11],"-")</f>
        <v>4512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IF(FN_MC!Y85="","*",FN_MC!Y85)</f>
        <v>OPORTUNIDADE</v>
      </c>
      <c r="B84" s="95" t="str">
        <f>IF(FN_MC!X85="","*",FN_MC!X85)</f>
        <v>Oportunidade</v>
      </c>
      <c r="C84" s="95" t="str">
        <f>IF(FN_MC!Z85="","*",FN_MC!Z85)</f>
        <v>*</v>
      </c>
      <c r="D84" s="96" t="str">
        <f>IF(FN_MC!S85="","*",FN_MC!S85)</f>
        <v>FERRONORTE</v>
      </c>
      <c r="E84" s="96" t="str">
        <f>IF(FN_MC!T85="","*",FN_MC!T85)</f>
        <v>TGR-TRO</v>
      </c>
      <c r="F84" s="96">
        <f>IF(FN_MC!B85="","*",FN_MC!B85)</f>
        <v>46063</v>
      </c>
      <c r="G84" s="96" t="str">
        <f>IF(FN_MC!D85="","*",FN_MC!D85)</f>
        <v>W70</v>
      </c>
      <c r="H84" s="96" t="str">
        <f>IF(FN_MC!F85="","*",FN_MC!F85)</f>
        <v>PDM - PEDRA - DESCARGA</v>
      </c>
      <c r="I84" s="96" t="str">
        <f>IF(FN_MC!H85="","*",FN_MC!H85)</f>
        <v>TIQ</v>
      </c>
      <c r="J84" s="96" t="str">
        <f>IF(FN_MC!I85="","*",FN_MC!I85)</f>
        <v>TGR2</v>
      </c>
      <c r="K84" s="96" t="str">
        <f>IF(FN_MC!M85="","*",FN_MC!M85)</f>
        <v>TAL-TSF</v>
      </c>
      <c r="L84" s="196">
        <f>IF(FN_MC!N85="","*",FN_MC!N85)</f>
        <v>699710</v>
      </c>
      <c r="M84" s="97">
        <f>IF(FN_MC!J85="","*",FN_MC!J85)</f>
        <v>98</v>
      </c>
      <c r="N84" s="183">
        <f>IF(FN_MC!K85="","*",FN_MC!K85)</f>
        <v>704</v>
      </c>
      <c r="O84" s="183">
        <f>IF(FN_MC!L85="","*",FN_MC!L85)</f>
        <v>706</v>
      </c>
      <c r="P84" s="107">
        <f>IF(FN_MC!O85="","*",FN_MC!O85)</f>
        <v>0.375</v>
      </c>
      <c r="Q84" s="107">
        <f>IF(FN_MC!P85="","*",FN_MC!P85)</f>
        <v>0.125</v>
      </c>
      <c r="R84" s="96" t="str">
        <f>IF(FN_MC!Q85="","*",CONCATENATE(FN_MC!Q85," ",FN_MC!R85))</f>
        <v>27 VAGÕES</v>
      </c>
      <c r="S84" s="96" t="str">
        <f>IF(FN_MC!V85="","*",FN_MC!V85)</f>
        <v xml:space="preserve">Camila </v>
      </c>
      <c r="T84" s="232" t="str">
        <f>IF(FN_MC!W85="","*",FN_MC!W85)</f>
        <v xml:space="preserve">Descarga de pedra </v>
      </c>
      <c r="U84" s="98">
        <f ca="1">_xlfn.XLOOKUP(G84&amp;$U$3,BS_CONTROLE[CHAVE],BS_CONTROLE[Quantidade_11],"-")</f>
        <v>27</v>
      </c>
      <c r="V84" s="98">
        <f ca="1">_xlfn.XLOOKUP(G84&amp;$V$3,BS_CONTROLE[CHAVE],BS_CONTROLE[Quantidade_11],"-")</f>
        <v>0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IF(FN_MC!Y86="","*",FN_MC!Y86)</f>
        <v>*</v>
      </c>
      <c r="B85" s="95" t="str">
        <f>IF(FN_MC!X86="","*",FN_MC!X86)</f>
        <v>*</v>
      </c>
      <c r="C85" s="95" t="str">
        <f>IF(FN_MC!Z86="","*",FN_MC!Z86)</f>
        <v>*</v>
      </c>
      <c r="D85" s="96" t="str">
        <f>IF(FN_MC!S86="","*",FN_MC!S86)</f>
        <v>-</v>
      </c>
      <c r="E85" s="96" t="str">
        <f>IF(FN_MC!T86="","*",FN_MC!T86)</f>
        <v>-</v>
      </c>
      <c r="F85" s="96" t="str">
        <f>IF(FN_MC!B86="","*",FN_MC!B86)</f>
        <v>*</v>
      </c>
      <c r="G85" s="96" t="str">
        <f>IF(FN_MC!D86="","*",FN_MC!D86)</f>
        <v>*</v>
      </c>
      <c r="H85" s="96" t="str">
        <f>IF(FN_MC!F86="","*",FN_MC!F86)</f>
        <v>*</v>
      </c>
      <c r="I85" s="96" t="str">
        <f>IF(FN_MC!H86="","*",FN_MC!H86)</f>
        <v>*</v>
      </c>
      <c r="J85" s="96" t="str">
        <f>IF(FN_MC!I86="","*",FN_MC!I86)</f>
        <v>*</v>
      </c>
      <c r="K85" s="96" t="str">
        <f>IF(FN_MC!M86="","*",FN_MC!M86)</f>
        <v>-</v>
      </c>
      <c r="L85" s="196" t="str">
        <f>IF(FN_MC!N86="","*",FN_MC!N86)</f>
        <v>-</v>
      </c>
      <c r="M85" s="97" t="str">
        <f>IF(FN_MC!J86="","*",FN_MC!J86)</f>
        <v>*</v>
      </c>
      <c r="N85" s="183" t="str">
        <f>IF(FN_MC!K86="","*",FN_MC!K86)</f>
        <v>*</v>
      </c>
      <c r="O85" s="183" t="str">
        <f>IF(FN_MC!L86="","*",FN_MC!L86)</f>
        <v>-</v>
      </c>
      <c r="P85" s="107" t="str">
        <f>IF(FN_MC!O86="","*",FN_MC!O86)</f>
        <v>*</v>
      </c>
      <c r="Q85" s="107" t="str">
        <f>IF(FN_MC!P86="","*",FN_MC!P86)</f>
        <v>*</v>
      </c>
      <c r="R85" s="96" t="str">
        <f>IF(FN_MC!Q86="","*",CONCATENATE(FN_MC!Q86," ",FN_MC!R86))</f>
        <v>*</v>
      </c>
      <c r="S85" s="96" t="str">
        <f>IF(FN_MC!V86="","*",FN_MC!V86)</f>
        <v>*</v>
      </c>
      <c r="T85" s="96" t="str">
        <f>IF(FN_MC!W86="","*",FN_MC!W86)</f>
        <v>*</v>
      </c>
      <c r="U85" s="98" t="str">
        <f ca="1">_xlfn.XLOOKUP(G85&amp;$U$3,BS_CONTROLE[CHAVE],BS_CONTROLE[Quantidade_11],"-")</f>
        <v>-</v>
      </c>
      <c r="V85" s="98" t="str">
        <f ca="1">_xlfn.XLOOKUP(G85&amp;$V$3,BS_CONTROLE[CHAVE],BS_CONTROLE[Quantidade_11],"-")</f>
        <v>-</v>
      </c>
      <c r="W85" s="98" t="str">
        <f ca="1">_xlfn.XLOOKUP(G85&amp;$W$3,BS_CONTROLE[CHAVE],BS_CONTROLE[Quantidade_11],"-")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IF(FN_MC!Y87="","*",FN_MC!Y87)</f>
        <v>OPORTUNIDADE</v>
      </c>
      <c r="B86" s="95" t="str">
        <f>IF(FN_MC!X87="","*",FN_MC!X87)</f>
        <v>Oportunidade</v>
      </c>
      <c r="C86" s="95" t="str">
        <f>IF(FN_MC!Z87="","*",FN_MC!Z87)</f>
        <v>*</v>
      </c>
      <c r="D86" s="96" t="str">
        <f>IF(FN_MC!S87="","*",FN_MC!S87)</f>
        <v>FERRONORTE</v>
      </c>
      <c r="E86" s="96" t="str">
        <f>IF(FN_MC!T87="","*",FN_MC!T87)</f>
        <v>TGR-TRO</v>
      </c>
      <c r="F86" s="96">
        <f>IF(FN_MC!B87="","*",FN_MC!B87)</f>
        <v>46063</v>
      </c>
      <c r="G86" s="96" t="str">
        <f>IF(FN_MC!D87="","*",FN_MC!D87)</f>
        <v>BRUNO (TF-525)</v>
      </c>
      <c r="H86" s="96" t="str">
        <f>IF(FN_MC!F87="","*",FN_MC!F87)</f>
        <v>PDM - SOLDA</v>
      </c>
      <c r="I86" s="96" t="str">
        <f>IF(FN_MC!H87="","*",FN_MC!H87)</f>
        <v>TRM</v>
      </c>
      <c r="J86" s="96" t="str">
        <f>IF(FN_MC!I87="","*",FN_MC!I87)</f>
        <v>-</v>
      </c>
      <c r="K86" s="96" t="str">
        <f>IF(FN_MC!M87="","*",FN_MC!M87)</f>
        <v>TRM</v>
      </c>
      <c r="L86" s="196" t="str">
        <f>IF(FN_MC!N87="","*",FN_MC!N87)</f>
        <v>TRMS</v>
      </c>
      <c r="M86" s="97">
        <f>IF(FN_MC!J87="","*",FN_MC!J87)</f>
        <v>98</v>
      </c>
      <c r="N86" s="183">
        <f>IF(FN_MC!K87="","*",FN_MC!K87)</f>
        <v>548.16</v>
      </c>
      <c r="O86" s="183" t="str">
        <f>IF(FN_MC!L87="","*",FN_MC!L87)</f>
        <v>-</v>
      </c>
      <c r="P86" s="107">
        <f>IF(FN_MC!O87="","*",FN_MC!O87)</f>
        <v>0.375</v>
      </c>
      <c r="Q86" s="107">
        <f>IF(FN_MC!P87="","*",FN_MC!P87)</f>
        <v>6.25E-2</v>
      </c>
      <c r="R86" s="96" t="str">
        <f>IF(FN_MC!Q87="","*",CONCATENATE(FN_MC!Q87," ",FN_MC!R87))</f>
        <v>1 Nº DE SOLDA</v>
      </c>
      <c r="S86" s="96" t="str">
        <f>IF(FN_MC!V87="","*",FN_MC!V87)</f>
        <v>Bruno</v>
      </c>
      <c r="T86" s="232" t="str">
        <f>IF(FN_MC!W87="","*",FN_MC!W87)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0</v>
      </c>
      <c r="W86" s="98" t="str">
        <f ca="1">_xlfn.XLOOKUP(G86&amp;$W$3,BS_CONTROLE[CHAVE],BS_CONTROLE[Quantidade_11],"-")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IF(FN_MC!Y88="","*",FN_MC!Y88)</f>
        <v>SIM</v>
      </c>
      <c r="B87" s="95" t="str">
        <f>IF(FN_MC!X88="","*",FN_MC!X88)</f>
        <v>Contrato</v>
      </c>
      <c r="C87" s="95" t="str">
        <f>IF(FN_MC!Z88="","*",FN_MC!Z88)</f>
        <v>*</v>
      </c>
      <c r="D87" s="96" t="str">
        <f>IF(FN_MC!S88="","*",FN_MC!S88)</f>
        <v>FERRONORTE</v>
      </c>
      <c r="E87" s="96" t="str">
        <f>IF(FN_MC!T88="","*",FN_MC!T88)</f>
        <v>TCS-TGR</v>
      </c>
      <c r="F87" s="96">
        <f>IF(FN_MC!B88="","*",FN_MC!B88)</f>
        <v>46063</v>
      </c>
      <c r="G87" s="96" t="str">
        <f>IF(FN_MC!D88="","*",FN_MC!D88)</f>
        <v>ELSON (TF-526)</v>
      </c>
      <c r="H87" s="96" t="str">
        <f>IF(FN_MC!F88="","*",FN_MC!F88)</f>
        <v>PDM - SOLDA</v>
      </c>
      <c r="I87" s="96" t="str">
        <f>IF(FN_MC!H88="","*",FN_MC!H88)</f>
        <v>TPC440</v>
      </c>
      <c r="J87" s="96" t="str">
        <f>IF(FN_MC!I88="","*",FN_MC!I88)</f>
        <v>-</v>
      </c>
      <c r="K87" s="96" t="str">
        <f>IF(FN_MC!M88="","*",FN_MC!M88)</f>
        <v>TPC-TVL</v>
      </c>
      <c r="L87" s="196" t="str">
        <f>IF(FN_MC!N88="","*",FN_MC!N88)</f>
        <v>TPC440</v>
      </c>
      <c r="M87" s="97">
        <f>IF(FN_MC!J88="","*",FN_MC!J88)</f>
        <v>74</v>
      </c>
      <c r="N87" s="183">
        <f>IF(FN_MC!K88="","*",FN_MC!K88)</f>
        <v>430.26799999999997</v>
      </c>
      <c r="O87" s="183" t="str">
        <f>IF(FN_MC!L88="","*",FN_MC!L88)</f>
        <v>-</v>
      </c>
      <c r="P87" s="107">
        <f>IF(FN_MC!O88="","*",FN_MC!O88)</f>
        <v>0.375</v>
      </c>
      <c r="Q87" s="107">
        <f>IF(FN_MC!P88="","*",FN_MC!P88)</f>
        <v>0.125</v>
      </c>
      <c r="R87" s="96" t="str">
        <f>IF(FN_MC!Q88="","*",CONCATENATE(FN_MC!Q88," ",FN_MC!R88))</f>
        <v>2 Nº DE SOLDA</v>
      </c>
      <c r="S87" s="96" t="str">
        <f>IF(FN_MC!V88="","*",FN_MC!V88)</f>
        <v>Elson</v>
      </c>
      <c r="T87" s="232" t="str">
        <f>IF(FN_MC!W88="","*",FN_MC!W88)</f>
        <v xml:space="preserve">Execução de solda - Condicionado a temperatura </v>
      </c>
      <c r="U87" s="98">
        <f ca="1">_xlfn.XLOOKUP(G87&amp;$U$3,BS_CONTROLE[CHAVE],BS_CONTROLE[Quantidade_11],"-")</f>
        <v>0</v>
      </c>
      <c r="V87" s="98">
        <f ca="1">_xlfn.XLOOKUP(G87&amp;$V$3,BS_CONTROLE[CHAVE],BS_CONTROLE[Quantidade_11],"-")</f>
        <v>0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IF(FN_MC!Y89="","*",FN_MC!Y89)</f>
        <v>*</v>
      </c>
      <c r="B88" s="95" t="str">
        <f>IF(FN_MC!X89="","*",FN_MC!X89)</f>
        <v>*</v>
      </c>
      <c r="C88" s="95" t="str">
        <f>IF(FN_MC!Z89="","*",FN_MC!Z89)</f>
        <v>*</v>
      </c>
      <c r="D88" s="96" t="str">
        <f>IF(FN_MC!S89="","*",FN_MC!S89)</f>
        <v>-</v>
      </c>
      <c r="E88" s="96" t="str">
        <f>IF(FN_MC!T89="","*",FN_MC!T89)</f>
        <v>-</v>
      </c>
      <c r="F88" s="96" t="str">
        <f>IF(FN_MC!B89="","*",FN_MC!B89)</f>
        <v>*</v>
      </c>
      <c r="G88" s="96" t="str">
        <f>IF(FN_MC!D89="","*",FN_MC!D89)</f>
        <v>*</v>
      </c>
      <c r="H88" s="96" t="str">
        <f>IF(FN_MC!F89="","*",FN_MC!F89)</f>
        <v>*</v>
      </c>
      <c r="I88" s="96" t="str">
        <f>IF(FN_MC!H89="","*",FN_MC!H89)</f>
        <v>*</v>
      </c>
      <c r="J88" s="96" t="str">
        <f>IF(FN_MC!I89="","*",FN_MC!I89)</f>
        <v>*</v>
      </c>
      <c r="K88" s="96" t="str">
        <f>IF(FN_MC!M89="","*",FN_MC!M89)</f>
        <v>-</v>
      </c>
      <c r="L88" s="196" t="str">
        <f>IF(FN_MC!N89="","*",FN_MC!N89)</f>
        <v>-</v>
      </c>
      <c r="M88" s="97" t="str">
        <f>IF(FN_MC!J89="","*",FN_MC!J89)</f>
        <v>*</v>
      </c>
      <c r="N88" s="183" t="str">
        <f>IF(FN_MC!K89="","*",FN_MC!K89)</f>
        <v>*</v>
      </c>
      <c r="O88" s="183" t="str">
        <f>IF(FN_MC!L89="","*",FN_MC!L89)</f>
        <v>-</v>
      </c>
      <c r="P88" s="107" t="str">
        <f>IF(FN_MC!O89="","*",FN_MC!O89)</f>
        <v>*</v>
      </c>
      <c r="Q88" s="107" t="str">
        <f>IF(FN_MC!P89="","*",FN_MC!P89)</f>
        <v>*</v>
      </c>
      <c r="R88" s="96" t="str">
        <f>IF(FN_MC!Q89="","*",CONCATENATE(FN_MC!Q89," ",FN_MC!R89))</f>
        <v>*</v>
      </c>
      <c r="S88" s="96" t="str">
        <f>IF(FN_MC!V89="","*",FN_MC!V89)</f>
        <v>*</v>
      </c>
      <c r="T88" s="96" t="str">
        <f>IF(FN_MC!W89="","*",FN_MC!W89)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IF(FN_MC!Y90="","*",FN_MC!Y90)</f>
        <v>*</v>
      </c>
      <c r="B89" s="95" t="str">
        <f>IF(FN_MC!X90="","*",FN_MC!X90)</f>
        <v>*</v>
      </c>
      <c r="C89" s="95" t="str">
        <f>IF(FN_MC!Z90="","*",FN_MC!Z90)</f>
        <v>*</v>
      </c>
      <c r="D89" s="96" t="str">
        <f>IF(FN_MC!S90="","*",FN_MC!S90)</f>
        <v>-</v>
      </c>
      <c r="E89" s="96" t="str">
        <f>IF(FN_MC!T90="","*",FN_MC!T90)</f>
        <v>-</v>
      </c>
      <c r="F89" s="96" t="str">
        <f>IF(FN_MC!B90="","*",FN_MC!B90)</f>
        <v>*</v>
      </c>
      <c r="G89" s="96" t="str">
        <f>IF(FN_MC!D90="","*",FN_MC!D90)</f>
        <v>*</v>
      </c>
      <c r="H89" s="96" t="str">
        <f>IF(FN_MC!F90="","*",FN_MC!F90)</f>
        <v>*</v>
      </c>
      <c r="I89" s="96" t="str">
        <f>IF(FN_MC!H90="","*",FN_MC!H90)</f>
        <v>*</v>
      </c>
      <c r="J89" s="96" t="str">
        <f>IF(FN_MC!I90="","*",FN_MC!I90)</f>
        <v>*</v>
      </c>
      <c r="K89" s="96" t="str">
        <f>IF(FN_MC!M90="","*",FN_MC!M90)</f>
        <v>-</v>
      </c>
      <c r="L89" s="196" t="str">
        <f>IF(FN_MC!N90="","*",FN_MC!N90)</f>
        <v>-</v>
      </c>
      <c r="M89" s="97" t="str">
        <f>IF(FN_MC!J90="","*",FN_MC!J90)</f>
        <v>*</v>
      </c>
      <c r="N89" s="183" t="str">
        <f>IF(FN_MC!K90="","*",FN_MC!K90)</f>
        <v>*</v>
      </c>
      <c r="O89" s="183" t="str">
        <f>IF(FN_MC!L90="","*",FN_MC!L90)</f>
        <v>-</v>
      </c>
      <c r="P89" s="107" t="str">
        <f>IF(FN_MC!O90="","*",FN_MC!O90)</f>
        <v>*</v>
      </c>
      <c r="Q89" s="107" t="str">
        <f>IF(FN_MC!P90="","*",FN_MC!P90)</f>
        <v>*</v>
      </c>
      <c r="R89" s="96" t="str">
        <f>IF(FN_MC!Q90="","*",CONCATENATE(FN_MC!Q90," ",FN_MC!R90))</f>
        <v>*</v>
      </c>
      <c r="S89" s="96" t="str">
        <f>IF(FN_MC!V90="","*",FN_MC!V90)</f>
        <v>*</v>
      </c>
      <c r="T89" s="96" t="str">
        <f>IF(FN_MC!W90="","*",FN_MC!W90)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IF(FN_MC!Y91="","*",FN_MC!Y91)</f>
        <v>*</v>
      </c>
      <c r="B90" s="95" t="str">
        <f>IF(FN_MC!X91="","*",FN_MC!X91)</f>
        <v>*</v>
      </c>
      <c r="C90" s="95" t="str">
        <f>IF(FN_MC!Z91="","*",FN_MC!Z91)</f>
        <v>*</v>
      </c>
      <c r="D90" s="96" t="str">
        <f>IF(FN_MC!S91="","*",FN_MC!S91)</f>
        <v>-</v>
      </c>
      <c r="E90" s="96" t="str">
        <f>IF(FN_MC!T91="","*",FN_MC!T91)</f>
        <v>-</v>
      </c>
      <c r="F90" s="96" t="str">
        <f>IF(FN_MC!B91="","*",FN_MC!B91)</f>
        <v>*</v>
      </c>
      <c r="G90" s="96" t="str">
        <f>IF(FN_MC!D91="","*",FN_MC!D91)</f>
        <v>*</v>
      </c>
      <c r="H90" s="96" t="str">
        <f>IF(FN_MC!F91="","*",FN_MC!F91)</f>
        <v>*</v>
      </c>
      <c r="I90" s="96" t="str">
        <f>IF(FN_MC!H91="","*",FN_MC!H91)</f>
        <v>*</v>
      </c>
      <c r="J90" s="96" t="str">
        <f>IF(FN_MC!I91="","*",FN_MC!I91)</f>
        <v>*</v>
      </c>
      <c r="K90" s="96" t="str">
        <f>IF(FN_MC!M91="","*",FN_MC!M91)</f>
        <v>-</v>
      </c>
      <c r="L90" s="196" t="str">
        <f>IF(FN_MC!N91="","*",FN_MC!N91)</f>
        <v>-</v>
      </c>
      <c r="M90" s="97" t="str">
        <f>IF(FN_MC!J91="","*",FN_MC!J91)</f>
        <v>*</v>
      </c>
      <c r="N90" s="183" t="str">
        <f>IF(FN_MC!K91="","*",FN_MC!K91)</f>
        <v>*</v>
      </c>
      <c r="O90" s="183" t="str">
        <f>IF(FN_MC!L91="","*",FN_MC!L91)</f>
        <v>-</v>
      </c>
      <c r="P90" s="107" t="str">
        <f>IF(FN_MC!O91="","*",FN_MC!O91)</f>
        <v>*</v>
      </c>
      <c r="Q90" s="107" t="str">
        <f>IF(FN_MC!P91="","*",FN_MC!P91)</f>
        <v>*</v>
      </c>
      <c r="R90" s="96" t="str">
        <f>IF(FN_MC!Q91="","*",CONCATENATE(FN_MC!Q91," ",FN_MC!R91))</f>
        <v>*</v>
      </c>
      <c r="S90" s="96" t="str">
        <f>IF(FN_MC!V91="","*",FN_MC!V91)</f>
        <v>*</v>
      </c>
      <c r="T90" s="96" t="str">
        <f>IF(FN_MC!W91="","*",FN_MC!W91)</f>
        <v>*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 t="str">
        <f ca="1">_xlfn.XLOOKUP(G90&amp;$W$3,BS_CONTROLE[CHAVE],BS_CONTROLE[Quantidade_11],"-")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IF(FN_MC!Y92="","*",FN_MC!Y92)</f>
        <v>SIM</v>
      </c>
      <c r="B91" s="95" t="str">
        <f>IF(FN_MC!X92="","*",FN_MC!X92)</f>
        <v>Contrato</v>
      </c>
      <c r="C91" s="95" t="str">
        <f>IF(FN_MC!Z92="","*",FN_MC!Z92)</f>
        <v>*</v>
      </c>
      <c r="D91" s="96" t="str">
        <f>IF(FN_MC!S92="","*",FN_MC!S92)</f>
        <v>FERRONORTE</v>
      </c>
      <c r="E91" s="96" t="str">
        <f>IF(FN_MC!T92="","*",FN_MC!T92)</f>
        <v>TMI-TCS</v>
      </c>
      <c r="F91" s="96">
        <f>IF(FN_MC!B92="","*",FN_MC!B92)</f>
        <v>46063</v>
      </c>
      <c r="G91" s="96" t="str">
        <f>IF(FN_MC!D92="","*",FN_MC!D92)</f>
        <v>W50</v>
      </c>
      <c r="H91" s="96" t="str">
        <f>IF(FN_MC!F92="","*",FN_MC!F92)</f>
        <v>MODERNIZAÇÃO - DESCARGA - TRILHO</v>
      </c>
      <c r="I91" s="96" t="str">
        <f>IF(FN_MC!H92="","*",FN_MC!H92)</f>
        <v>TCS</v>
      </c>
      <c r="J91" s="96" t="str">
        <f>IF(FN_MC!I92="","*",FN_MC!I92)</f>
        <v>TCS2</v>
      </c>
      <c r="K91" s="96" t="str">
        <f>IF(FN_MC!M92="","*",FN_MC!M92)</f>
        <v>TVI-TJA</v>
      </c>
      <c r="L91" s="196" t="str">
        <f>IF(FN_MC!N92="","*",FN_MC!N92)</f>
        <v>251TJA</v>
      </c>
      <c r="M91" s="97">
        <f>IF(FN_MC!J92="","*",FN_MC!J92)</f>
        <v>74</v>
      </c>
      <c r="N91" s="183">
        <f>IF(FN_MC!K92="","*",FN_MC!K92)</f>
        <v>260</v>
      </c>
      <c r="O91" s="183">
        <f>IF(FN_MC!L92="","*",FN_MC!L92)</f>
        <v>210</v>
      </c>
      <c r="P91" s="107">
        <f>IF(FN_MC!O92="","*",FN_MC!O92)</f>
        <v>0.35416666666666669</v>
      </c>
      <c r="Q91" s="107">
        <f>IF(FN_MC!P92="","*",FN_MC!P92)</f>
        <v>0.16666666666666666</v>
      </c>
      <c r="R91" s="96" t="str">
        <f>IF(FN_MC!Q92="","*",CONCATENATE(FN_MC!Q92," ",FN_MC!R92))</f>
        <v>4 Nº DE BARRAS</v>
      </c>
      <c r="S91" s="96" t="str">
        <f>IF(FN_MC!V92="","*",FN_MC!V92)</f>
        <v>Augusto/ Efraim</v>
      </c>
      <c r="T91" s="232" t="str">
        <f>IF(FN_MC!W92="","*",FN_MC!W92)</f>
        <v>Descarga de 4 barras e RECOLHA DE DORMENTES</v>
      </c>
      <c r="U91" s="98">
        <f ca="1">_xlfn.XLOOKUP(G91&amp;$U$3,BS_CONTROLE[CHAVE],BS_CONTROLE[Quantidade_11],"-")</f>
        <v>4</v>
      </c>
      <c r="V91" s="98">
        <f ca="1">_xlfn.XLOOKUP(G91&amp;$V$3,BS_CONTROLE[CHAVE],BS_CONTROLE[Quantidade_11],"-")</f>
        <v>0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IF(FN_MC!Y93="","*",FN_MC!Y93)</f>
        <v>*</v>
      </c>
      <c r="B92" s="95" t="str">
        <f>IF(FN_MC!X93="","*",FN_MC!X93)</f>
        <v>*</v>
      </c>
      <c r="C92" s="95" t="str">
        <f>IF(FN_MC!Z93="","*",FN_MC!Z93)</f>
        <v>*</v>
      </c>
      <c r="D92" s="96" t="str">
        <f>IF(FN_MC!S93="","*",FN_MC!S93)</f>
        <v>-</v>
      </c>
      <c r="E92" s="96" t="str">
        <f>IF(FN_MC!T93="","*",FN_MC!T93)</f>
        <v>-</v>
      </c>
      <c r="F92" s="96" t="str">
        <f>IF(FN_MC!B93="","*",FN_MC!B93)</f>
        <v>*</v>
      </c>
      <c r="G92" s="96" t="str">
        <f>IF(FN_MC!D93="","*",FN_MC!D93)</f>
        <v>*</v>
      </c>
      <c r="H92" s="96" t="str">
        <f>IF(FN_MC!F93="","*",FN_MC!F93)</f>
        <v>*</v>
      </c>
      <c r="I92" s="96" t="str">
        <f>IF(FN_MC!H93="","*",FN_MC!H93)</f>
        <v>*</v>
      </c>
      <c r="J92" s="96" t="str">
        <f>IF(FN_MC!I93="","*",FN_MC!I93)</f>
        <v>*</v>
      </c>
      <c r="K92" s="96" t="str">
        <f>IF(FN_MC!M93="","*",FN_MC!M93)</f>
        <v>-</v>
      </c>
      <c r="L92" s="196" t="str">
        <f>IF(FN_MC!N93="","*",FN_MC!N93)</f>
        <v>-</v>
      </c>
      <c r="M92" s="97" t="str">
        <f>IF(FN_MC!J93="","*",FN_MC!J93)</f>
        <v>*</v>
      </c>
      <c r="N92" s="183" t="str">
        <f>IF(FN_MC!K93="","*",FN_MC!K93)</f>
        <v>*</v>
      </c>
      <c r="O92" s="183" t="str">
        <f>IF(FN_MC!L93="","*",FN_MC!L93)</f>
        <v>-</v>
      </c>
      <c r="P92" s="107" t="str">
        <f>IF(FN_MC!O93="","*",FN_MC!O93)</f>
        <v>*</v>
      </c>
      <c r="Q92" s="107" t="str">
        <f>IF(FN_MC!P93="","*",FN_MC!P93)</f>
        <v>*</v>
      </c>
      <c r="R92" s="96" t="str">
        <f>IF(FN_MC!Q93="","*",CONCATENATE(FN_MC!Q93," ",FN_MC!R93))</f>
        <v>*</v>
      </c>
      <c r="S92" s="96" t="str">
        <f>IF(FN_MC!V93="","*",FN_MC!V93)</f>
        <v>*</v>
      </c>
      <c r="T92" s="96" t="str">
        <f>IF(FN_MC!W93="","*",FN_MC!W93)</f>
        <v>*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IF(FN_MC!Y94="","*",FN_MC!Y94)</f>
        <v>OPORTUNIDADE</v>
      </c>
      <c r="B93" s="95" t="str">
        <f>IF(FN_MC!X94="","*",FN_MC!X94)</f>
        <v>Oportunidade</v>
      </c>
      <c r="C93" s="95" t="str">
        <f>IF(FN_MC!Z94="","*",FN_MC!Z94)</f>
        <v>*</v>
      </c>
      <c r="D93" s="96" t="str">
        <f>IF(FN_MC!S94="","*",FN_MC!S94)</f>
        <v>FERRONORTE</v>
      </c>
      <c r="E93" s="96" t="str">
        <f>IF(FN_MC!T94="","*",FN_MC!T94)</f>
        <v>TMI-TCS</v>
      </c>
      <c r="F93" s="96">
        <f>IF(FN_MC!B94="","*",FN_MC!B94)</f>
        <v>46063</v>
      </c>
      <c r="G93" s="96" t="str">
        <f>IF(FN_MC!D94="","*",FN_MC!D94)</f>
        <v>V66</v>
      </c>
      <c r="H93" s="96" t="str">
        <f>IF(FN_MC!F94="","*",FN_MC!F94)</f>
        <v>MECANIZAÇÃO - SOCADORA</v>
      </c>
      <c r="I93" s="96" t="str">
        <f>IF(FN_MC!H94="","*",FN_MC!H94)</f>
        <v>TID2</v>
      </c>
      <c r="J93" s="96" t="str">
        <f>IF(FN_MC!I94="","*",FN_MC!I94)</f>
        <v>TID2</v>
      </c>
      <c r="K93" s="96" t="str">
        <f>IF(FN_MC!M94="","*",FN_MC!M94)</f>
        <v>TCE-TID</v>
      </c>
      <c r="L93" s="196" t="str">
        <f>IF(FN_MC!N94="","*",FN_MC!N94)</f>
        <v>TCE177</v>
      </c>
      <c r="M93" s="97">
        <f>IF(FN_MC!J94="","*",FN_MC!J94)</f>
        <v>74</v>
      </c>
      <c r="N93" s="183">
        <f>IF(FN_MC!K94="","*",FN_MC!K94)</f>
        <v>172</v>
      </c>
      <c r="O93" s="183">
        <f>IF(FN_MC!L94="","*",FN_MC!L94)</f>
        <v>173.5</v>
      </c>
      <c r="P93" s="107">
        <f>IF(FN_MC!O94="","*",FN_MC!O94)</f>
        <v>0.39583333333333331</v>
      </c>
      <c r="Q93" s="107">
        <f>IF(FN_MC!P94="","*",FN_MC!P94)</f>
        <v>6.25E-2</v>
      </c>
      <c r="R93" s="96" t="str">
        <f>IF(FN_MC!Q94="","*",CONCATENATE(FN_MC!Q94," ",FN_MC!R94))</f>
        <v>500 M</v>
      </c>
      <c r="S93" s="96" t="str">
        <f>IF(FN_MC!V94="","*",FN_MC!V94)</f>
        <v>Augusto/ Efraim</v>
      </c>
      <c r="T93" s="232" t="str">
        <f>IF(FN_MC!W94="","*",FN_MC!W94)</f>
        <v>Regulagem de brita</v>
      </c>
      <c r="U93" s="98">
        <f ca="1">_xlfn.XLOOKUP(G93&amp;$U$3,BS_CONTROLE[CHAVE],BS_CONTROLE[Quantidade_11],"-")</f>
        <v>1000</v>
      </c>
      <c r="V93" s="98">
        <f ca="1">_xlfn.XLOOKUP(G93&amp;$V$3,BS_CONTROLE[CHAVE],BS_CONTROLE[Quantidade_11],"-")</f>
        <v>0</v>
      </c>
      <c r="W93" s="98">
        <f ca="1">_xlfn.XLOOKUP(G93&amp;$W$3,BS_CONTROLE[CHAVE],BS_CONTROLE[Quantidade_11],"-")</f>
        <v>1000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IF(FN_MC!Y95="","*",FN_MC!Y95)</f>
        <v>*</v>
      </c>
      <c r="B94" s="95" t="str">
        <f>IF(FN_MC!X95="","*",FN_MC!X95)</f>
        <v>*</v>
      </c>
      <c r="C94" s="95" t="str">
        <f>IF(FN_MC!Z95="","*",FN_MC!Z95)</f>
        <v>*</v>
      </c>
      <c r="D94" s="96" t="str">
        <f>IF(FN_MC!S95="","*",FN_MC!S95)</f>
        <v>-</v>
      </c>
      <c r="E94" s="96" t="str">
        <f>IF(FN_MC!T95="","*",FN_MC!T95)</f>
        <v>-</v>
      </c>
      <c r="F94" s="96" t="str">
        <f>IF(FN_MC!B95="","*",FN_MC!B95)</f>
        <v>*</v>
      </c>
      <c r="G94" s="96" t="str">
        <f>IF(FN_MC!D95="","*",FN_MC!D95)</f>
        <v>*</v>
      </c>
      <c r="H94" s="96" t="str">
        <f>IF(FN_MC!F95="","*",FN_MC!F95)</f>
        <v>*</v>
      </c>
      <c r="I94" s="96" t="str">
        <f>IF(FN_MC!H95="","*",FN_MC!H95)</f>
        <v>*</v>
      </c>
      <c r="J94" s="96" t="str">
        <f>IF(FN_MC!I95="","*",FN_MC!I95)</f>
        <v>*</v>
      </c>
      <c r="K94" s="96" t="str">
        <f>IF(FN_MC!M95="","*",FN_MC!M95)</f>
        <v>-</v>
      </c>
      <c r="L94" s="196" t="str">
        <f>IF(FN_MC!N95="","*",FN_MC!N95)</f>
        <v>-</v>
      </c>
      <c r="M94" s="97" t="str">
        <f>IF(FN_MC!J95="","*",FN_MC!J95)</f>
        <v>*</v>
      </c>
      <c r="N94" s="183" t="str">
        <f>IF(FN_MC!K95="","*",FN_MC!K95)</f>
        <v>*</v>
      </c>
      <c r="O94" s="183" t="str">
        <f>IF(FN_MC!L95="","*",FN_MC!L95)</f>
        <v>-</v>
      </c>
      <c r="P94" s="107" t="str">
        <f>IF(FN_MC!O95="","*",FN_MC!O95)</f>
        <v>*</v>
      </c>
      <c r="Q94" s="107" t="str">
        <f>IF(FN_MC!P95="","*",FN_MC!P95)</f>
        <v>*</v>
      </c>
      <c r="R94" s="96" t="str">
        <f>IF(FN_MC!Q95="","*",CONCATENATE(FN_MC!Q95," ",FN_MC!R95))</f>
        <v>*</v>
      </c>
      <c r="S94" s="96" t="str">
        <f>IF(FN_MC!V95="","*",FN_MC!V95)</f>
        <v>*</v>
      </c>
      <c r="T94" s="96" t="str">
        <f>IF(FN_MC!W95="","*",FN_MC!W95)</f>
        <v>*</v>
      </c>
      <c r="U94" s="98" t="str">
        <f ca="1">_xlfn.XLOOKUP(G94&amp;$U$3,BS_CONTROLE[CHAVE],BS_CONTROLE[Quantidade_11],"-")</f>
        <v>-</v>
      </c>
      <c r="V94" s="98" t="str">
        <f ca="1">_xlfn.XLOOKUP(G94&amp;$V$3,BS_CONTROLE[CHAVE],BS_CONTROLE[Quantidade_11],"-")</f>
        <v>-</v>
      </c>
      <c r="W94" s="98" t="str">
        <f ca="1">_xlfn.XLOOKUP(G94&amp;$W$3,BS_CONTROLE[CHAVE],BS_CONTROLE[Quantidade_11],"-")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IF(FN_MC!Y96="","*",FN_MC!Y96)</f>
        <v>OPORTUNIDADE</v>
      </c>
      <c r="B95" s="95" t="str">
        <f>IF(FN_MC!X96="","*",FN_MC!X96)</f>
        <v>Oportunidade</v>
      </c>
      <c r="C95" s="95" t="str">
        <f>IF(FN_MC!Z96="","*",FN_MC!Z96)</f>
        <v>*</v>
      </c>
      <c r="D95" s="96" t="str">
        <f>IF(FN_MC!S96="","*",FN_MC!S96)</f>
        <v>FERRONORTE</v>
      </c>
      <c r="E95" s="96" t="str">
        <f>IF(FN_MC!T96="","*",FN_MC!T96)</f>
        <v>TMI-TCS</v>
      </c>
      <c r="F95" s="96">
        <f>IF(FN_MC!B96="","*",FN_MC!B96)</f>
        <v>46063</v>
      </c>
      <c r="G95" s="96" t="str">
        <f>IF(FN_MC!D96="","*",FN_MC!D96)</f>
        <v>MARCOS (TF-520)</v>
      </c>
      <c r="H95" s="96" t="str">
        <f>IF(FN_MC!F96="","*",FN_MC!F96)</f>
        <v>PDM - SOLDA</v>
      </c>
      <c r="I95" s="96" t="str">
        <f>IF(FN_MC!H96="","*",FN_MC!H96)</f>
        <v>K52TQI</v>
      </c>
      <c r="J95" s="96" t="str">
        <f>IF(FN_MC!I96="","*",FN_MC!I96)</f>
        <v>-</v>
      </c>
      <c r="K95" s="96" t="str">
        <f>IF(FN_MC!M96="","*",FN_MC!M96)</f>
        <v>TLG-TQI</v>
      </c>
      <c r="L95" s="196" t="str">
        <f>IF(FN_MC!N96="","*",FN_MC!N96)</f>
        <v>K52TQI</v>
      </c>
      <c r="M95" s="97">
        <f>IF(FN_MC!J96="","*",FN_MC!J96)</f>
        <v>74</v>
      </c>
      <c r="N95" s="183">
        <f>IF(FN_MC!K96="","*",FN_MC!K96)</f>
        <v>54.53</v>
      </c>
      <c r="O95" s="183" t="str">
        <f>IF(FN_MC!L96="","*",FN_MC!L96)</f>
        <v>-</v>
      </c>
      <c r="P95" s="107">
        <f>IF(FN_MC!O96="","*",FN_MC!O96)</f>
        <v>0.375</v>
      </c>
      <c r="Q95" s="107">
        <f>IF(FN_MC!P96="","*",FN_MC!P96)</f>
        <v>0.125</v>
      </c>
      <c r="R95" s="96" t="str">
        <f>IF(FN_MC!Q96="","*",CONCATENATE(FN_MC!Q96," ",FN_MC!R96))</f>
        <v>2 Nº DE SOLDA</v>
      </c>
      <c r="S95" s="96" t="str">
        <f>IF(FN_MC!V96="","*",FN_MC!V96)</f>
        <v>Marcos Euzebio</v>
      </c>
      <c r="T95" s="232" t="str">
        <f>IF(FN_MC!W96="","*",FN_MC!W96)</f>
        <v xml:space="preserve">Execução de solda - Condicionado a temperatura </v>
      </c>
      <c r="U95" s="98">
        <f ca="1">_xlfn.XLOOKUP(G95&amp;$U$3,BS_CONTROLE[CHAVE],BS_CONTROLE[Quantidade_11],"-")</f>
        <v>0</v>
      </c>
      <c r="V95" s="98">
        <f ca="1">_xlfn.XLOOKUP(G95&amp;$V$3,BS_CONTROLE[CHAVE],BS_CONTROLE[Quantidade_11],"-")</f>
        <v>0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IF(FN_MC!Y97="","*",FN_MC!Y97)</f>
        <v>OPORTUNIDADE</v>
      </c>
      <c r="B96" s="95" t="str">
        <f>IF(FN_MC!X97="","*",FN_MC!X97)</f>
        <v>Oportunidade</v>
      </c>
      <c r="C96" s="95" t="str">
        <f>IF(FN_MC!Z97="","*",FN_MC!Z97)</f>
        <v>*</v>
      </c>
      <c r="D96" s="96" t="str">
        <f>IF(FN_MC!S97="","*",FN_MC!S97)</f>
        <v>FERRONORTE</v>
      </c>
      <c r="E96" s="96" t="str">
        <f>IF(FN_MC!T97="","*",FN_MC!T97)</f>
        <v>TMI-TCS</v>
      </c>
      <c r="F96" s="96">
        <f>IF(FN_MC!B97="","*",FN_MC!B97)</f>
        <v>46063</v>
      </c>
      <c r="G96" s="96" t="str">
        <f>IF(FN_MC!D97="","*",FN_MC!D97)</f>
        <v>E46</v>
      </c>
      <c r="H96" s="96" t="str">
        <f>IF(FN_MC!F97="","*",FN_MC!F97)</f>
        <v>TRILHEIRO - DESCARGA</v>
      </c>
      <c r="I96" s="96" t="str">
        <f>IF(FN_MC!H97="","*",FN_MC!H97)</f>
        <v>TIN</v>
      </c>
      <c r="J96" s="96" t="str">
        <f>IF(FN_MC!I97="","*",FN_MC!I97)</f>
        <v>-</v>
      </c>
      <c r="K96" s="96" t="str">
        <f>IF(FN_MC!M97="","*",FN_MC!M97)</f>
        <v>TAP-TLG</v>
      </c>
      <c r="L96" s="196" t="str">
        <f>IF(FN_MC!N97="","*",FN_MC!N97)</f>
        <v>TAPK35</v>
      </c>
      <c r="M96" s="97">
        <f>IF(FN_MC!J97="","*",FN_MC!J97)</f>
        <v>74</v>
      </c>
      <c r="N96" s="183">
        <f>IF(FN_MC!K97="","*",FN_MC!K97)</f>
        <v>26.8</v>
      </c>
      <c r="O96" s="183" t="str">
        <f>IF(FN_MC!L97="","*",FN_MC!L97)</f>
        <v>-</v>
      </c>
      <c r="P96" s="107">
        <f>IF(FN_MC!O97="","*",FN_MC!O97)</f>
        <v>0.41666666666666669</v>
      </c>
      <c r="Q96" s="107">
        <f>IF(FN_MC!P97="","*",FN_MC!P97)</f>
        <v>4.1666666666666664E-2</v>
      </c>
      <c r="R96" s="96" t="str">
        <f>IF(FN_MC!Q97="","*",CONCATENATE(FN_MC!Q97," ",FN_MC!R97))</f>
        <v>936 M</v>
      </c>
      <c r="S96" s="96" t="str">
        <f>IF(FN_MC!V97="","*",FN_MC!V97)</f>
        <v xml:space="preserve">PCM </v>
      </c>
      <c r="T96" s="232" t="str">
        <f>IF(FN_MC!W97="","*",FN_MC!W97)</f>
        <v xml:space="preserve">
45 min em TIN2 pra formar cobra cega
Descarga de 3 barras no equipamento 74/026819-027555cv</v>
      </c>
      <c r="U96" s="98">
        <f ca="1">_xlfn.XLOOKUP(G96&amp;$U$3,BS_CONTROLE[CHAVE],BS_CONTROLE[Quantidade_11],"-")</f>
        <v>936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IF(FN_MC!Y98="","*",FN_MC!Y98)</f>
        <v>OPORTUNIDADE</v>
      </c>
      <c r="B97" s="95" t="str">
        <f>IF(FN_MC!X98="","*",FN_MC!X98)</f>
        <v>Oportunidade</v>
      </c>
      <c r="C97" s="95" t="str">
        <f>IF(FN_MC!Z98="","*",FN_MC!Z98)</f>
        <v>*</v>
      </c>
      <c r="D97" s="96" t="str">
        <f>IF(FN_MC!S98="","*",FN_MC!S98)</f>
        <v>FERRONORTE</v>
      </c>
      <c r="E97" s="96" t="str">
        <f>IF(FN_MC!T98="","*",FN_MC!T98)</f>
        <v>TMI-TCS</v>
      </c>
      <c r="F97" s="96">
        <f>IF(FN_MC!B98="","*",FN_MC!B98)</f>
        <v>46063</v>
      </c>
      <c r="G97" s="96" t="str">
        <f>IF(FN_MC!D98="","*",FN_MC!D98)</f>
        <v>A60</v>
      </c>
      <c r="H97" s="96" t="str">
        <f>IF(FN_MC!F98="","*",FN_MC!F98)</f>
        <v>DETECÇÃO - RONDA 7 DIAS</v>
      </c>
      <c r="I97" s="96" t="str">
        <f>IF(FN_MC!H98="","*",FN_MC!H98)</f>
        <v>TMI</v>
      </c>
      <c r="J97" s="96" t="str">
        <f>IF(FN_MC!I98="","*",FN_MC!I98)</f>
        <v>TIN1</v>
      </c>
      <c r="K97" s="96" t="str">
        <f>IF(FN_MC!M98="","*",FN_MC!M98)</f>
        <v>TMI-TRP</v>
      </c>
      <c r="L97" s="196" t="str">
        <f>IF(FN_MC!N98="","*",FN_MC!N98)</f>
        <v>TMITRP</v>
      </c>
      <c r="M97" s="97">
        <f>IF(FN_MC!J98="","*",FN_MC!J98)</f>
        <v>74</v>
      </c>
      <c r="N97" s="183">
        <f>IF(FN_MC!K98="","*",FN_MC!K98)</f>
        <v>1</v>
      </c>
      <c r="O97" s="183">
        <f>IF(FN_MC!L98="","*",FN_MC!L98)</f>
        <v>109</v>
      </c>
      <c r="P97" s="107">
        <f>IF(FN_MC!O98="","*",FN_MC!O98)</f>
        <v>0.33333333333333331</v>
      </c>
      <c r="Q97" s="107">
        <f>IF(FN_MC!P98="","*",FN_MC!P98)</f>
        <v>4.1666666666666664E-2</v>
      </c>
      <c r="R97" s="96" t="str">
        <f>IF(FN_MC!Q98="","*",CONCATENATE(FN_MC!Q98," ",FN_MC!R98))</f>
        <v>100 KM</v>
      </c>
      <c r="S97" s="96" t="str">
        <f>IF(FN_MC!V98="","*",FN_MC!V98)</f>
        <v>Herbert</v>
      </c>
      <c r="T97" s="232" t="str">
        <f>IF(FN_MC!W98="","*",FN_MC!W98)</f>
        <v>Ronda 7 dias</v>
      </c>
      <c r="U97" s="98">
        <f ca="1">_xlfn.XLOOKUP(G97&amp;$U$3,BS_CONTROLE[CHAVE],BS_CONTROLE[Quantidade_11],"-")</f>
        <v>100</v>
      </c>
      <c r="V97" s="98">
        <f ca="1">_xlfn.XLOOKUP(G97&amp;$V$3,BS_CONTROLE[CHAVE],BS_CONTROLE[Quantidade_11],"-")</f>
        <v>180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IF(FN_MC!Y99="","*",FN_MC!Y99)</f>
        <v>*</v>
      </c>
      <c r="B98" s="95" t="str">
        <f>IF(FN_MC!X99="","*",FN_MC!X99)</f>
        <v>Extra</v>
      </c>
      <c r="C98" s="95" t="str">
        <f>IF(FN_MC!Z99="","*",FN_MC!Z99)</f>
        <v>*</v>
      </c>
      <c r="D98" s="96" t="str">
        <f>IF(FN_MC!S99="","*",FN_MC!S99)</f>
        <v>MALHA CENTRAL</v>
      </c>
      <c r="E98" s="96" t="str">
        <f>IF(FN_MC!T99="","*",FN_MC!T99)</f>
        <v>PPN-POV</v>
      </c>
      <c r="F98" s="96">
        <f>IF(FN_MC!B99="","*",FN_MC!B99)</f>
        <v>46063</v>
      </c>
      <c r="G98" s="96" t="str">
        <f>IF(FN_MC!D99="","*",FN_MC!D99)</f>
        <v>CARLOS NEVES (TP-521)</v>
      </c>
      <c r="H98" s="96" t="str">
        <f>IF(FN_MC!F99="","*",FN_MC!F99)</f>
        <v>PDM - SOLDA</v>
      </c>
      <c r="I98" s="96" t="str">
        <f>IF(FN_MC!H99="","*",FN_MC!H99)</f>
        <v>-</v>
      </c>
      <c r="J98" s="96" t="str">
        <f>IF(FN_MC!I99="","*",FN_MC!I99)</f>
        <v>-</v>
      </c>
      <c r="K98" s="96" t="str">
        <f>IF(FN_MC!M99="","*",FN_MC!M99)</f>
        <v>PPO-PPP</v>
      </c>
      <c r="L98" s="196" t="str">
        <f>IF(FN_MC!N99="","*",FN_MC!N99)</f>
        <v>PPPPPO</v>
      </c>
      <c r="M98" s="97">
        <f>IF(FN_MC!J99="","*",FN_MC!J99)</f>
        <v>101</v>
      </c>
      <c r="N98" s="183">
        <f>IF(FN_MC!K99="","*",FN_MC!K99)</f>
        <v>1142.5999999999999</v>
      </c>
      <c r="O98" s="183">
        <f>IF(FN_MC!L99="","*",FN_MC!L99)</f>
        <v>1143</v>
      </c>
      <c r="P98" s="107">
        <f>IF(FN_MC!O99="","*",FN_MC!O99)</f>
        <v>0.29166666666666669</v>
      </c>
      <c r="Q98" s="107">
        <f>IF(FN_MC!P99="","*",FN_MC!P99)</f>
        <v>0.41666666666666669</v>
      </c>
      <c r="R98" s="96" t="str">
        <f>IF(FN_MC!Q99="","*",CONCATENATE(FN_MC!Q99," ",FN_MC!R99))</f>
        <v>2 Nº DE SOLDA</v>
      </c>
      <c r="S98" s="96" t="str">
        <f>IF(FN_MC!V99="","*",FN_MC!V99)</f>
        <v xml:space="preserve">Carlos </v>
      </c>
      <c r="T98" s="96" t="str">
        <f>IF(FN_MC!W99="","*",FN_MC!W99)</f>
        <v xml:space="preserve">Execução de solda - Condicionado a temperatura </v>
      </c>
      <c r="U98" s="98">
        <f ca="1">_xlfn.XLOOKUP(G98&amp;$U$3,BS_CONTROLE[CHAVE],BS_CONTROLE[Quantidade_11],"-")</f>
        <v>2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IF(FN_MC!Y100="","*",FN_MC!Y100)</f>
        <v>*</v>
      </c>
      <c r="B99" s="95" t="str">
        <f>IF(FN_MC!X100="","*",FN_MC!X100)</f>
        <v>Extra</v>
      </c>
      <c r="C99" s="95" t="str">
        <f>IF(FN_MC!Z100="","*",FN_MC!Z100)</f>
        <v>*</v>
      </c>
      <c r="D99" s="96" t="str">
        <f>IF(FN_MC!S100="","*",FN_MC!S100)</f>
        <v>MALHA CENTRAL</v>
      </c>
      <c r="E99" s="96" t="str">
        <f>IF(FN_MC!T100="","*",FN_MC!T100)</f>
        <v>PRV-POV</v>
      </c>
      <c r="F99" s="96">
        <f>IF(FN_MC!B100="","*",FN_MC!B100)</f>
        <v>46063</v>
      </c>
      <c r="G99" s="96" t="str">
        <f>IF(FN_MC!D100="","*",FN_MC!D100)</f>
        <v>W94</v>
      </c>
      <c r="H99" s="96" t="str">
        <f>IF(FN_MC!F100="","*",FN_MC!F100)</f>
        <v>PDM - PEDRA - CARGA</v>
      </c>
      <c r="I99" s="96" t="str">
        <f>IF(FN_MC!H100="","*",FN_MC!H100)</f>
        <v>PPR1</v>
      </c>
      <c r="J99" s="96" t="str">
        <f>IF(FN_MC!I100="","*",FN_MC!I100)</f>
        <v>PIT1</v>
      </c>
      <c r="K99" s="96" t="str">
        <f>IF(FN_MC!M100="","*",FN_MC!M100)</f>
        <v>PPR-PSS</v>
      </c>
      <c r="L99" s="196" t="str">
        <f>IF(FN_MC!N100="","*",FN_MC!N100)</f>
        <v>K18PPR</v>
      </c>
      <c r="M99" s="97">
        <f>IF(FN_MC!J100="","*",FN_MC!J100)</f>
        <v>103</v>
      </c>
      <c r="N99" s="183">
        <f>IF(FN_MC!K100="","*",FN_MC!K100)</f>
        <v>1996.3</v>
      </c>
      <c r="O99" s="183" t="str">
        <f>IF(FN_MC!L100="","*",FN_MC!L100)</f>
        <v>-</v>
      </c>
      <c r="P99" s="107">
        <f>IF(FN_MC!O100="","*",FN_MC!O100)</f>
        <v>0.375</v>
      </c>
      <c r="Q99" s="107">
        <f>IF(FN_MC!P100="","*",FN_MC!P100)</f>
        <v>8.3333333333333329E-2</v>
      </c>
      <c r="R99" s="96" t="str">
        <f>IF(FN_MC!Q100="","*",CONCATENATE(FN_MC!Q100," ",FN_MC!R100))</f>
        <v>13 VAGÕES</v>
      </c>
      <c r="S99" s="96" t="str">
        <f>IF(FN_MC!V100="","*",FN_MC!V100)</f>
        <v xml:space="preserve">Lucas </v>
      </c>
      <c r="T99" s="96" t="str">
        <f>IF(FN_MC!W100="","*",FN_MC!W100)</f>
        <v xml:space="preserve">Carregamento de pedra </v>
      </c>
      <c r="U99" s="98">
        <f ca="1">_xlfn.XLOOKUP(G99&amp;$U$3,BS_CONTROLE[CHAVE],BS_CONTROLE[Quantidade_11],"-")</f>
        <v>13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>
      <c r="A100" s="95" t="str">
        <f>IF(FN_MC!Y101="","*",FN_MC!Y101)</f>
        <v>SIM</v>
      </c>
      <c r="B100" s="95" t="str">
        <f>IF(FN_MC!X101="","*",FN_MC!X101)</f>
        <v>Contrato</v>
      </c>
      <c r="C100" s="95" t="str">
        <f>IF(FN_MC!Z101="","*",FN_MC!Z101)</f>
        <v>*</v>
      </c>
      <c r="D100" s="96" t="str">
        <f>IF(FN_MC!S101="","*",FN_MC!S101)</f>
        <v>FERRONORTE</v>
      </c>
      <c r="E100" s="96" t="str">
        <f>IF(FN_MC!T101="","*",FN_MC!T101)</f>
        <v>TGR-TRO</v>
      </c>
      <c r="F100" s="96">
        <f>IF(FN_MC!B101="","*",FN_MC!B101)</f>
        <v>46064</v>
      </c>
      <c r="G100" s="96" t="str">
        <f>IF(FN_MC!D101="","*",FN_MC!D101)</f>
        <v>V86</v>
      </c>
      <c r="H100" s="96" t="str">
        <f>IF(FN_MC!F101="","*",FN_MC!F101)</f>
        <v>MECANIZAÇÃO - SOCADORA</v>
      </c>
      <c r="I100" s="96" t="str">
        <f>IF(FN_MC!H101="","*",FN_MC!H101)</f>
        <v>TSF1</v>
      </c>
      <c r="J100" s="96" t="str">
        <f>IF(FN_MC!I101="","*",FN_MC!I101)</f>
        <v>TMJ1</v>
      </c>
      <c r="K100" s="96" t="str">
        <f>IF(FN_MC!M101="","*",FN_MC!M101)</f>
        <v>TBS-TAL</v>
      </c>
      <c r="L100" s="196" t="str">
        <f>IF(FN_MC!N101="","*",FN_MC!N101)</f>
        <v>TBS671</v>
      </c>
      <c r="M100" s="97">
        <f>IF(FN_MC!J101="","*",FN_MC!J101)</f>
        <v>98</v>
      </c>
      <c r="N100" s="183">
        <f>IF(FN_MC!K101="","*",FN_MC!K101)</f>
        <v>665.9</v>
      </c>
      <c r="O100" s="183">
        <f>IF(FN_MC!L101="","*",FN_MC!L101)</f>
        <v>664</v>
      </c>
      <c r="P100" s="107">
        <f>IF(FN_MC!O101="","*",FN_MC!O101)</f>
        <v>0.4375</v>
      </c>
      <c r="Q100" s="107">
        <f>IF(FN_MC!P101="","*",FN_MC!P101)</f>
        <v>0.125</v>
      </c>
      <c r="R100" s="96" t="str">
        <f>IF(FN_MC!Q101="","*",CONCATENATE(FN_MC!Q101," ",FN_MC!R101))</f>
        <v>1560 M</v>
      </c>
      <c r="S100" s="96" t="str">
        <f>IF(FN_MC!V101="","*",FN_MC!V101)</f>
        <v>Antonioni</v>
      </c>
      <c r="T100" s="96" t="str">
        <f>IF(FN_MC!W101="","*",FN_MC!W101)</f>
        <v>Socaria mecanizada</v>
      </c>
      <c r="U100" s="98">
        <f ca="1">_xlfn.XLOOKUP(G100&amp;$U$3,BS_CONTROLE[CHAVE],BS_CONTROLE[Quantidade_11],"-")</f>
        <v>4512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IF(FN_MC!Y102="","*",FN_MC!Y102)</f>
        <v>OPORTUNIDADE</v>
      </c>
      <c r="B101" s="95" t="str">
        <f>IF(FN_MC!X102="","*",FN_MC!X102)</f>
        <v>Oportunidade</v>
      </c>
      <c r="C101" s="95" t="str">
        <f>IF(FN_MC!Z102="","*",FN_MC!Z102)</f>
        <v>*</v>
      </c>
      <c r="D101" s="96" t="str">
        <f>IF(FN_MC!S102="","*",FN_MC!S102)</f>
        <v>FERRONORTE</v>
      </c>
      <c r="E101" s="96" t="str">
        <f>IF(FN_MC!T102="","*",FN_MC!T102)</f>
        <v>TGR-TRO</v>
      </c>
      <c r="F101" s="96">
        <f>IF(FN_MC!B102="","*",FN_MC!B102)</f>
        <v>46064</v>
      </c>
      <c r="G101" s="96" t="str">
        <f>IF(FN_MC!D102="","*",FN_MC!D102)</f>
        <v>FRANCISCO (TF-19)</v>
      </c>
      <c r="H101" s="96" t="str">
        <f>IF(FN_MC!F102="","*",FN_MC!F102)</f>
        <v>PDM - SUBSTITUIÇÃO - TRILHO</v>
      </c>
      <c r="I101" s="96" t="str">
        <f>IF(FN_MC!H102="","*",FN_MC!H102)</f>
        <v>TEPPAT1</v>
      </c>
      <c r="J101" s="96" t="str">
        <f>IF(FN_MC!I102="","*",FN_MC!I102)</f>
        <v>-</v>
      </c>
      <c r="K101" s="96" t="str">
        <f>IF(FN_MC!M102="","*",FN_MC!M102)</f>
        <v>TEP-TMJ</v>
      </c>
      <c r="L101" s="196" t="str">
        <f>IF(FN_MC!N102="","*",FN_MC!N102)</f>
        <v>TEPPAT1</v>
      </c>
      <c r="M101" s="97">
        <f>IF(FN_MC!J102="","*",FN_MC!J102)</f>
        <v>98</v>
      </c>
      <c r="N101" s="183">
        <f>IF(FN_MC!K102="","*",FN_MC!K102)</f>
        <v>565</v>
      </c>
      <c r="O101" s="183" t="str">
        <f>IF(FN_MC!L102="","*",FN_MC!L102)</f>
        <v>-</v>
      </c>
      <c r="P101" s="107">
        <f>IF(FN_MC!O102="","*",FN_MC!O102)</f>
        <v>0.375</v>
      </c>
      <c r="Q101" s="107">
        <f>IF(FN_MC!P102="","*",FN_MC!P102)</f>
        <v>4.1666666666666664E-2</v>
      </c>
      <c r="R101" s="96" t="str">
        <f>IF(FN_MC!Q102="","*",CONCATENATE(FN_MC!Q102," ",FN_MC!R102))</f>
        <v>20 M</v>
      </c>
      <c r="S101" s="96" t="str">
        <f>IF(FN_MC!V102="","*",FN_MC!V102)</f>
        <v>Francisco</v>
      </c>
      <c r="T101" s="96" t="str">
        <f>IF(FN_MC!W102="","*",FN_MC!W102)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IF(FN_MC!Y103="","*",FN_MC!Y103)</f>
        <v>OPORTUNIDADE</v>
      </c>
      <c r="B102" s="95" t="str">
        <f>IF(FN_MC!X103="","*",FN_MC!X103)</f>
        <v>Oportunidade</v>
      </c>
      <c r="C102" s="95" t="str">
        <f>IF(FN_MC!Z103="","*",FN_MC!Z103)</f>
        <v>*</v>
      </c>
      <c r="D102" s="96" t="str">
        <f>IF(FN_MC!S103="","*",FN_MC!S103)</f>
        <v>FERRONORTE</v>
      </c>
      <c r="E102" s="96" t="str">
        <f>IF(FN_MC!T103="","*",FN_MC!T103)</f>
        <v>TGR-TRO</v>
      </c>
      <c r="F102" s="96">
        <f>IF(FN_MC!B103="","*",FN_MC!B103)</f>
        <v>46064</v>
      </c>
      <c r="G102" s="96" t="str">
        <f>IF(FN_MC!D103="","*",FN_MC!D103)</f>
        <v>BRUNO (TF-525)</v>
      </c>
      <c r="H102" s="96" t="str">
        <f>IF(FN_MC!F103="","*",FN_MC!F103)</f>
        <v>PDM - SOLDA</v>
      </c>
      <c r="I102" s="96" t="str">
        <f>IF(FN_MC!H103="","*",FN_MC!H103)</f>
        <v>TRM</v>
      </c>
      <c r="J102" s="96" t="str">
        <f>IF(FN_MC!I103="","*",FN_MC!I103)</f>
        <v>-</v>
      </c>
      <c r="K102" s="96" t="str">
        <f>IF(FN_MC!M103="","*",FN_MC!M103)</f>
        <v>TRM</v>
      </c>
      <c r="L102" s="196" t="str">
        <f>IF(FN_MC!N103="","*",FN_MC!N103)</f>
        <v>TRMS</v>
      </c>
      <c r="M102" s="97">
        <f>IF(FN_MC!J103="","*",FN_MC!J103)</f>
        <v>98</v>
      </c>
      <c r="N102" s="183">
        <f>IF(FN_MC!K103="","*",FN_MC!K103)</f>
        <v>548.16</v>
      </c>
      <c r="O102" s="183" t="str">
        <f>IF(FN_MC!L103="","*",FN_MC!L103)</f>
        <v>-</v>
      </c>
      <c r="P102" s="107">
        <f>IF(FN_MC!O103="","*",FN_MC!O103)</f>
        <v>0.33333333333333331</v>
      </c>
      <c r="Q102" s="107">
        <f>IF(FN_MC!P103="","*",FN_MC!P103)</f>
        <v>6.25E-2</v>
      </c>
      <c r="R102" s="96" t="str">
        <f>IF(FN_MC!Q103="","*",CONCATENATE(FN_MC!Q103," ",FN_MC!R103))</f>
        <v>1 Nº DE SOLDA</v>
      </c>
      <c r="S102" s="96" t="str">
        <f>IF(FN_MC!V103="","*",FN_MC!V103)</f>
        <v>Bruno</v>
      </c>
      <c r="T102" s="96" t="str">
        <f>IF(FN_MC!W103="","*",FN_MC!W103)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0</v>
      </c>
      <c r="W102" s="98" t="str">
        <f ca="1">_xlfn.XLOOKUP(G102&amp;$W$3,BS_CONTROLE[CHAVE],BS_CONTROLE[Quantidade_11],"-")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IF(FN_MC!Y104="","*",FN_MC!Y104)</f>
        <v>OPORTUNIDADE</v>
      </c>
      <c r="B103" s="95" t="str">
        <f>IF(FN_MC!X104="","*",FN_MC!X104)</f>
        <v>Oportunidade</v>
      </c>
      <c r="C103" s="95" t="str">
        <f>IF(FN_MC!Z104="","*",FN_MC!Z104)</f>
        <v>*</v>
      </c>
      <c r="D103" s="96" t="str">
        <f>IF(FN_MC!S104="","*",FN_MC!S104)</f>
        <v>FERRONORTE</v>
      </c>
      <c r="E103" s="96" t="str">
        <f>IF(FN_MC!T104="","*",FN_MC!T104)</f>
        <v>TGR-TRO</v>
      </c>
      <c r="F103" s="96">
        <f>IF(FN_MC!B104="","*",FN_MC!B104)</f>
        <v>46064</v>
      </c>
      <c r="G103" s="96" t="str">
        <f>IF(FN_MC!D104="","*",FN_MC!D104)</f>
        <v>W70</v>
      </c>
      <c r="H103" s="96" t="str">
        <f>IF(FN_MC!F104="","*",FN_MC!F104)</f>
        <v>DESLOCAMENTO</v>
      </c>
      <c r="I103" s="96" t="str">
        <f>IF(FN_MC!H104="","*",FN_MC!H104)</f>
        <v>TGR2</v>
      </c>
      <c r="J103" s="96" t="str">
        <f>IF(FN_MC!I104="","*",FN_MC!I104)</f>
        <v>TIQ2</v>
      </c>
      <c r="K103" s="96" t="str">
        <f>IF(FN_MC!M104="","*",FN_MC!M104)</f>
        <v>TGR-TIQ</v>
      </c>
      <c r="L103" s="196" t="str">
        <f>IF(FN_MC!N104="","*",FN_MC!N104)</f>
        <v>TGRTIQ</v>
      </c>
      <c r="M103" s="97">
        <f>IF(FN_MC!J104="","*",FN_MC!J104)</f>
        <v>98</v>
      </c>
      <c r="N103" s="183">
        <f>IF(FN_MC!K104="","*",FN_MC!K104)</f>
        <v>502</v>
      </c>
      <c r="O103" s="183" t="str">
        <f>IF(FN_MC!L104="","*",FN_MC!L104)</f>
        <v>-</v>
      </c>
      <c r="P103" s="107">
        <f>IF(FN_MC!O104="","*",FN_MC!O104)</f>
        <v>0.75</v>
      </c>
      <c r="Q103" s="107">
        <f>IF(FN_MC!P104="","*",FN_MC!P104)</f>
        <v>4.1666666666666664E-2</v>
      </c>
      <c r="R103" s="96" t="str">
        <f>IF(FN_MC!Q104="","*",CONCATENATE(FN_MC!Q104," ",FN_MC!R104))</f>
        <v>27 BINÁRIO</v>
      </c>
      <c r="S103" s="96" t="str">
        <f>IF(FN_MC!V104="","*",FN_MC!V104)</f>
        <v xml:space="preserve">Camila </v>
      </c>
      <c r="T103" s="96" t="str">
        <f>IF(FN_MC!W104="","*",FN_MC!W104)</f>
        <v xml:space="preserve">Deslocamento para TIQ </v>
      </c>
      <c r="U103" s="98">
        <f ca="1">_xlfn.XLOOKUP(G103&amp;$U$3,BS_CONTROLE[CHAVE],BS_CONTROLE[Quantidade_11],"-")</f>
        <v>27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IF(FN_MC!Y105="","*",FN_MC!Y105)</f>
        <v>SIM</v>
      </c>
      <c r="B104" s="95" t="str">
        <f>IF(FN_MC!X105="","*",FN_MC!X105)</f>
        <v>Contrato</v>
      </c>
      <c r="C104" s="95" t="str">
        <f>IF(FN_MC!Z105="","*",FN_MC!Z105)</f>
        <v>*</v>
      </c>
      <c r="D104" s="96" t="str">
        <f>IF(FN_MC!S105="","*",FN_MC!S105)</f>
        <v>FERRONORTE</v>
      </c>
      <c r="E104" s="96" t="str">
        <f>IF(FN_MC!T105="","*",FN_MC!T105)</f>
        <v>TCS-TGR</v>
      </c>
      <c r="F104" s="96">
        <f>IF(FN_MC!B105="","*",FN_MC!B105)</f>
        <v>46064</v>
      </c>
      <c r="G104" s="96" t="str">
        <f>IF(FN_MC!D105="","*",FN_MC!D105)</f>
        <v>ELSON (TF-526)</v>
      </c>
      <c r="H104" s="96" t="str">
        <f>IF(FN_MC!F105="","*",FN_MC!F105)</f>
        <v>PDM - SOLDA</v>
      </c>
      <c r="I104" s="96" t="str">
        <f>IF(FN_MC!H105="","*",FN_MC!H105)</f>
        <v>-</v>
      </c>
      <c r="J104" s="96" t="str">
        <f>IF(FN_MC!I105="","*",FN_MC!I105)</f>
        <v>-</v>
      </c>
      <c r="K104" s="96" t="str">
        <f>IF(FN_MC!M105="","*",FN_MC!M105)</f>
        <v>TPC-TVL</v>
      </c>
      <c r="L104" s="196" t="str">
        <f>IF(FN_MC!N105="","*",FN_MC!N105)</f>
        <v>TPC440</v>
      </c>
      <c r="M104" s="97">
        <f>IF(FN_MC!J105="","*",FN_MC!J105)</f>
        <v>74</v>
      </c>
      <c r="N104" s="183">
        <f>IF(FN_MC!K105="","*",FN_MC!K105)</f>
        <v>430.26799999999997</v>
      </c>
      <c r="O104" s="183" t="str">
        <f>IF(FN_MC!L105="","*",FN_MC!L105)</f>
        <v>-</v>
      </c>
      <c r="P104" s="107">
        <f>IF(FN_MC!O105="","*",FN_MC!O105)</f>
        <v>0.375</v>
      </c>
      <c r="Q104" s="107">
        <f>IF(FN_MC!P105="","*",FN_MC!P105)</f>
        <v>0.125</v>
      </c>
      <c r="R104" s="96" t="str">
        <f>IF(FN_MC!Q105="","*",CONCATENATE(FN_MC!Q105," ",FN_MC!R105))</f>
        <v>2 Nº DE SOLDA</v>
      </c>
      <c r="S104" s="96" t="str">
        <f>IF(FN_MC!V105="","*",FN_MC!V105)</f>
        <v>Elson</v>
      </c>
      <c r="T104" s="96" t="str">
        <f>IF(FN_MC!W105="","*",FN_MC!W105)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0</v>
      </c>
      <c r="W104" s="98" t="str">
        <f ca="1">_xlfn.XLOOKUP(G104&amp;$W$3,BS_CONTROLE[CHAVE],BS_CONTROLE[Quantidade_11],"-")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IF(FN_MC!Y106="","*",FN_MC!Y106)</f>
        <v>SIM</v>
      </c>
      <c r="B105" s="95" t="str">
        <f>IF(FN_MC!X106="","*",FN_MC!X106)</f>
        <v>Contrato</v>
      </c>
      <c r="C105" s="95" t="str">
        <f>IF(FN_MC!Z106="","*",FN_MC!Z106)</f>
        <v>*</v>
      </c>
      <c r="D105" s="96" t="str">
        <f>IF(FN_MC!S106="","*",FN_MC!S106)</f>
        <v>FERRONORTE</v>
      </c>
      <c r="E105" s="96" t="str">
        <f>IF(FN_MC!T106="","*",FN_MC!T106)</f>
        <v>TMI-TCS</v>
      </c>
      <c r="F105" s="96">
        <f>IF(FN_MC!B106="","*",FN_MC!B106)</f>
        <v>46064</v>
      </c>
      <c r="G105" s="96" t="str">
        <f>IF(FN_MC!D106="","*",FN_MC!D106)</f>
        <v>A60</v>
      </c>
      <c r="H105" s="96" t="str">
        <f>IF(FN_MC!F106="","*",FN_MC!F106)</f>
        <v>DETECÇÃO - RONDA 7 DIAS</v>
      </c>
      <c r="I105" s="96" t="str">
        <f>IF(FN_MC!H106="","*",FN_MC!H106)</f>
        <v>TCS291</v>
      </c>
      <c r="J105" s="96" t="str">
        <f>IF(FN_MC!I106="","*",FN_MC!I106)</f>
        <v>TGR512</v>
      </c>
      <c r="K105" s="96" t="str">
        <f>IF(FN_MC!M106="","*",FN_MC!M106)</f>
        <v>TCS-TGR</v>
      </c>
      <c r="L105" s="196" t="str">
        <f>IF(FN_MC!N106="","*",FN_MC!N106)</f>
        <v>TCSTGR</v>
      </c>
      <c r="M105" s="97">
        <f>IF(FN_MC!J106="","*",FN_MC!J106)</f>
        <v>74</v>
      </c>
      <c r="N105" s="183">
        <f>IF(FN_MC!K106="","*",FN_MC!K106)</f>
        <v>290.74</v>
      </c>
      <c r="O105" s="183" t="str">
        <f>IF(FN_MC!L106="","*",FN_MC!L106)</f>
        <v>-</v>
      </c>
      <c r="P105" s="107">
        <f>IF(FN_MC!O106="","*",FN_MC!O106)</f>
        <v>0.375</v>
      </c>
      <c r="Q105" s="107">
        <f>IF(FN_MC!P106="","*",FN_MC!P106)</f>
        <v>4.1666666666666664E-2</v>
      </c>
      <c r="R105" s="96" t="str">
        <f>IF(FN_MC!Q106="","*",CONCATENATE(FN_MC!Q106," ",FN_MC!R106))</f>
        <v>210 KM</v>
      </c>
      <c r="S105" s="96" t="str">
        <f>IF(FN_MC!V106="","*",FN_MC!V106)</f>
        <v>Daniel</v>
      </c>
      <c r="T105" s="96" t="str">
        <f>IF(FN_MC!W106="","*",FN_MC!W106)</f>
        <v>Ronda 7 dias TCS-TGR</v>
      </c>
      <c r="U105" s="98">
        <f ca="1">_xlfn.XLOOKUP(G105&amp;$U$3,BS_CONTROLE[CHAVE],BS_CONTROLE[Quantidade_11],"-")</f>
        <v>100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OPORTUNIDADE</v>
      </c>
      <c r="B106" s="95" t="str">
        <f>IF(FN_MC!X108="","*",FN_MC!X108)</f>
        <v>Oportunidade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W50</v>
      </c>
      <c r="H106" s="96" t="str">
        <f>IF(FN_MC!F108="","*",FN_MC!F108)</f>
        <v>MODERNIZAÇÃO - PEDRA - DESCARGA</v>
      </c>
      <c r="I106" s="96" t="str">
        <f>IF(FN_MC!H108="","*",FN_MC!H108)</f>
        <v xml:space="preserve">TCS2 </v>
      </c>
      <c r="J106" s="96" t="str">
        <f>IF(FN_MC!I108="","*",FN_MC!I108)</f>
        <v xml:space="preserve">TCS2 </v>
      </c>
      <c r="K106" s="96" t="str">
        <f>IF(FN_MC!M108="","*",FN_MC!M108)</f>
        <v>TVI-TJA</v>
      </c>
      <c r="L106" s="196">
        <f>IF(FN_MC!N108="","*",FN_MC!N108)</f>
        <v>239251</v>
      </c>
      <c r="M106" s="97">
        <f>IF(FN_MC!J108="","*",FN_MC!J108)</f>
        <v>74</v>
      </c>
      <c r="N106" s="183">
        <f>IF(FN_MC!K108="","*",FN_MC!K108)</f>
        <v>250</v>
      </c>
      <c r="O106" s="183">
        <f>IF(FN_MC!L108="","*",FN_MC!L108)</f>
        <v>239</v>
      </c>
      <c r="P106" s="107">
        <f>IF(FN_MC!O108="","*",FN_MC!O108)</f>
        <v>0.375</v>
      </c>
      <c r="Q106" s="107">
        <f>IF(FN_MC!P108="","*",FN_MC!P108)</f>
        <v>8.3333333333333329E-2</v>
      </c>
      <c r="R106" s="96" t="str">
        <f>IF(FN_MC!Q108="","*",CONCATENATE(FN_MC!Q108," ",FN_MC!R108))</f>
        <v>15 VAGÕES</v>
      </c>
      <c r="S106" s="96" t="str">
        <f>IF(FN_MC!V108="","*",FN_MC!V108)</f>
        <v>Augusto/ Efraim</v>
      </c>
      <c r="T106" s="96" t="str">
        <f>IF(FN_MC!W108="","*",FN_MC!W108)</f>
        <v xml:space="preserve">Descarga de pedra </v>
      </c>
      <c r="U106" s="98">
        <f ca="1">_xlfn.XLOOKUP(G106&amp;$U$3,BS_CONTROLE[CHAVE],BS_CONTROLE[Quantidade_11],"-")</f>
        <v>4</v>
      </c>
      <c r="V106" s="98">
        <f ca="1">_xlfn.XLOOKUP(G106&amp;$V$3,BS_CONTROLE[CHAVE],BS_CONTROLE[Quantidade_11],"-")</f>
        <v>0</v>
      </c>
      <c r="W106" s="98" t="str">
        <f ca="1">_xlfn.XLOOKUP(G106&amp;$W$3,BS_CONTROLE[CHAVE],BS_CONTROLE[Quantidade_11],"-")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MARCOS (TF-520)</v>
      </c>
      <c r="H107" s="96" t="str">
        <f>IF(FN_MC!F109="","*",FN_MC!F109)</f>
        <v>PDM - SOLDA</v>
      </c>
      <c r="I107" s="96" t="str">
        <f>IF(FN_MC!H109="","*",FN_MC!H109)</f>
        <v>TAPK35</v>
      </c>
      <c r="J107" s="96" t="str">
        <f>IF(FN_MC!I109="","*",FN_MC!I109)</f>
        <v>-</v>
      </c>
      <c r="K107" s="96" t="str">
        <f>IF(FN_MC!M109="","*",FN_MC!M109)</f>
        <v>TAP-TLG</v>
      </c>
      <c r="L107" s="196" t="str">
        <f>IF(FN_MC!N109="","*",FN_MC!N109)</f>
        <v>TAPK35</v>
      </c>
      <c r="M107" s="97">
        <f>IF(FN_MC!J109="","*",FN_MC!J109)</f>
        <v>74</v>
      </c>
      <c r="N107" s="183">
        <f>IF(FN_MC!K109="","*",FN_MC!K109)</f>
        <v>27.555</v>
      </c>
      <c r="O107" s="183">
        <f>IF(FN_MC!L109="","*",FN_MC!L109)</f>
        <v>26.818999999999999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2 Nº DE SOLDA</v>
      </c>
      <c r="S107" s="96" t="str">
        <f>IF(FN_MC!V109="","*",FN_MC!V109)</f>
        <v>Marcos Euzebio</v>
      </c>
      <c r="T107" s="96" t="str">
        <f>IF(FN_MC!W109="","*",FN_MC!W109)</f>
        <v>Execução de solda - Condicionado a temperatura (retirada de restrição)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0</v>
      </c>
      <c r="W107" s="98" t="str">
        <f ca="1">_xlfn.XLOOKUP(G107&amp;$W$3,BS_CONTROLE[CHAVE],BS_CONTROLE[Quantidade_11],"-")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ANISIO (TF-514)</v>
      </c>
      <c r="H108" s="96" t="str">
        <f>IF(FN_MC!F110="","*",FN_MC!F110)</f>
        <v>PDM - SUBSTITUIÇÃO - TRILHO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312 M</v>
      </c>
      <c r="S108" s="96" t="str">
        <f>IF(FN_MC!V110="","*",FN_MC!V110)</f>
        <v>Anisio</v>
      </c>
      <c r="T108" s="96" t="str">
        <f>IF(FN_MC!W110="","*",FN_MC!W110)</f>
        <v>Substituição de trilho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0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*</v>
      </c>
      <c r="C109" s="95" t="str">
        <f>IF(FN_MC!Z111="","*",FN_MC!Z111)</f>
        <v>*</v>
      </c>
      <c r="D109" s="96" t="str">
        <f>IF(FN_MC!S111="","*",FN_MC!S111)</f>
        <v>-</v>
      </c>
      <c r="E109" s="96" t="str">
        <f>IF(FN_MC!T111="","*",FN_MC!T111)</f>
        <v>-</v>
      </c>
      <c r="F109" s="96" t="str">
        <f>IF(FN_MC!B111="","*",FN_MC!B111)</f>
        <v>*</v>
      </c>
      <c r="G109" s="96" t="str">
        <f>IF(FN_MC!D111="","*",FN_MC!D111)</f>
        <v>*</v>
      </c>
      <c r="H109" s="96" t="str">
        <f>IF(FN_MC!F111="","*",FN_MC!F111)</f>
        <v>*</v>
      </c>
      <c r="I109" s="96" t="str">
        <f>IF(FN_MC!H111="","*",FN_MC!H111)</f>
        <v>*</v>
      </c>
      <c r="J109" s="96" t="str">
        <f>IF(FN_MC!I111="","*",FN_MC!I111)</f>
        <v>*</v>
      </c>
      <c r="K109" s="96" t="str">
        <f>IF(FN_MC!M111="","*",FN_MC!M111)</f>
        <v>-</v>
      </c>
      <c r="L109" s="196" t="str">
        <f>IF(FN_MC!N111="","*",FN_MC!N111)</f>
        <v>-</v>
      </c>
      <c r="M109" s="97" t="str">
        <f>IF(FN_MC!J111="","*",FN_MC!J111)</f>
        <v>*</v>
      </c>
      <c r="N109" s="183" t="str">
        <f>IF(FN_MC!K111="","*",FN_MC!K111)</f>
        <v>*</v>
      </c>
      <c r="O109" s="183" t="str">
        <f>IF(FN_MC!L111="","*",FN_MC!L111)</f>
        <v>-</v>
      </c>
      <c r="P109" s="107" t="str">
        <f>IF(FN_MC!O111="","*",FN_MC!O111)</f>
        <v>*</v>
      </c>
      <c r="Q109" s="107" t="str">
        <f>IF(FN_MC!P111="","*",FN_MC!P111)</f>
        <v>*</v>
      </c>
      <c r="R109" s="96" t="str">
        <f>IF(FN_MC!Q111="","*",CONCATENATE(FN_MC!Q111," ",FN_MC!R111))</f>
        <v>*</v>
      </c>
      <c r="S109" s="96" t="str">
        <f>IF(FN_MC!V111="","*",FN_MC!V111)</f>
        <v>*</v>
      </c>
      <c r="T109" s="96" t="str">
        <f>IF(FN_MC!W111="","*",FN_MC!W111)</f>
        <v>*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-</v>
      </c>
      <c r="E112" s="96" t="str">
        <f>IF(FN_MC!T114="","*",FN_MC!T114)</f>
        <v>-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*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-</v>
      </c>
      <c r="L112" s="196" t="str">
        <f>IF(FN_MC!N114="","*",FN_MC!N114)</f>
        <v>-</v>
      </c>
      <c r="M112" s="97" t="str">
        <f>IF(FN_MC!J114="","*",FN_MC!J114)</f>
        <v>*</v>
      </c>
      <c r="N112" s="183" t="str">
        <f>IF(FN_MC!K114="","*",FN_MC!K114)</f>
        <v>*</v>
      </c>
      <c r="O112" s="183" t="str">
        <f>IF(FN_MC!L114="","*",FN_MC!L114)</f>
        <v>-</v>
      </c>
      <c r="P112" s="107" t="str">
        <f>IF(FN_MC!O114="","*",FN_MC!O114)</f>
        <v>*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-</v>
      </c>
      <c r="E113" s="96" t="str">
        <f>IF(FN_MC!T115="","*",FN_MC!T115)</f>
        <v>-</v>
      </c>
      <c r="F113" s="96" t="str">
        <f>IF(FN_MC!B115="","*",FN_MC!B115)</f>
        <v>*</v>
      </c>
      <c r="G113" s="96" t="str">
        <f>IF(FN_MC!D115="","*",FN_MC!D115)</f>
        <v>*</v>
      </c>
      <c r="H113" s="96" t="str">
        <f>IF(FN_MC!F115="","*",FN_MC!F115)</f>
        <v>*</v>
      </c>
      <c r="I113" s="96" t="str">
        <f>IF(FN_MC!H115="","*",FN_MC!H115)</f>
        <v>*</v>
      </c>
      <c r="J113" s="96" t="str">
        <f>IF(FN_MC!I115="","*",FN_MC!I115)</f>
        <v>*</v>
      </c>
      <c r="K113" s="96" t="str">
        <f>IF(FN_MC!M115="","*",FN_MC!M115)</f>
        <v>-</v>
      </c>
      <c r="L113" s="196" t="str">
        <f>IF(FN_MC!N115="","*",FN_MC!N115)</f>
        <v>-</v>
      </c>
      <c r="M113" s="97" t="str">
        <f>IF(FN_MC!J115="","*",FN_MC!J115)</f>
        <v>*</v>
      </c>
      <c r="N113" s="183" t="str">
        <f>IF(FN_MC!K115="","*",FN_MC!K115)</f>
        <v>*</v>
      </c>
      <c r="O113" s="183" t="str">
        <f>IF(FN_MC!L115="","*",FN_MC!L115)</f>
        <v>-</v>
      </c>
      <c r="P113" s="107" t="str">
        <f>IF(FN_MC!O115="","*",FN_MC!O115)</f>
        <v>*</v>
      </c>
      <c r="Q113" s="107" t="str">
        <f>IF(FN_MC!P115="","*",FN_MC!P115)</f>
        <v>*</v>
      </c>
      <c r="R113" s="96" t="str">
        <f>IF(FN_MC!Q115="","*",CONCATENATE(FN_MC!Q115," ",FN_MC!R115))</f>
        <v>*</v>
      </c>
      <c r="S113" s="96" t="str">
        <f>IF(FN_MC!V115="","*",FN_MC!V115)</f>
        <v>*</v>
      </c>
      <c r="T113" s="96" t="str">
        <f>IF(FN_MC!W115="","*",FN_MC!W115)</f>
        <v>*</v>
      </c>
      <c r="U113" s="98" t="str">
        <f ca="1">_xlfn.XLOOKUP(G113&amp;$U$3,BS_CONTROLE[CHAVE],BS_CONTROLE[Quantidade_11],"-")</f>
        <v>-</v>
      </c>
      <c r="V113" s="98" t="str">
        <f ca="1">_xlfn.XLOOKUP(G113&amp;$V$3,BS_CONTROLE[CHAVE],BS_CONTROLE[Quantidade_11],"-")</f>
        <v>-</v>
      </c>
      <c r="W113" s="98" t="str">
        <f ca="1">_xlfn.XLOOKUP(G113&amp;$W$3,BS_CONTROLE[CHAVE],BS_CONTROLE[Quantidade_11],"-")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_xlfn.XLOOKUP(G118&amp;$U$3,BS_CONTROLE[CHAVE],BS_CONTROLE[Quantidade_11],"-")</f>
        <v>-</v>
      </c>
      <c r="V118" s="98" t="str">
        <f ca="1">_xlfn.XLOOKUP(G118&amp;$V$3,BS_CONTROLE[CHAVE],BS_CONTROLE[Quantidade_11],"-")</f>
        <v>-</v>
      </c>
      <c r="W118" s="98" t="str">
        <f ca="1">_xlfn.XLOOKUP(G118&amp;$W$3,BS_CONTROLE[CHAVE],BS_CONTROLE[Quantidade_11],"-")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*</v>
      </c>
      <c r="C119" s="95" t="str">
        <f>IF(FN_MC!Z121="","*",FN_MC!Z121)</f>
        <v>*</v>
      </c>
      <c r="D119" s="96" t="str">
        <f>IF(FN_MC!S121="","*",FN_MC!S121)</f>
        <v>-</v>
      </c>
      <c r="E119" s="96" t="str">
        <f>IF(FN_MC!T121="","*",FN_MC!T121)</f>
        <v>-</v>
      </c>
      <c r="F119" s="96" t="str">
        <f>IF(FN_MC!B121="","*",FN_MC!B121)</f>
        <v>*</v>
      </c>
      <c r="G119" s="96" t="str">
        <f>IF(FN_MC!D121="","*",FN_MC!D121)</f>
        <v>*</v>
      </c>
      <c r="H119" s="96" t="str">
        <f>IF(FN_MC!F121="","*",FN_MC!F121)</f>
        <v>*</v>
      </c>
      <c r="I119" s="96" t="str">
        <f>IF(FN_MC!H121="","*",FN_MC!H121)</f>
        <v>*</v>
      </c>
      <c r="J119" s="96" t="str">
        <f>IF(FN_MC!I121="","*",FN_MC!I121)</f>
        <v>*</v>
      </c>
      <c r="K119" s="96" t="str">
        <f>IF(FN_MC!M121="","*",FN_MC!M121)</f>
        <v>-</v>
      </c>
      <c r="L119" s="196" t="str">
        <f>IF(FN_MC!N121="","*",FN_MC!N121)</f>
        <v>-</v>
      </c>
      <c r="M119" s="97" t="str">
        <f>IF(FN_MC!J121="","*",FN_MC!J121)</f>
        <v>*</v>
      </c>
      <c r="N119" s="183" t="str">
        <f>IF(FN_MC!K121="","*",FN_MC!K121)</f>
        <v>*</v>
      </c>
      <c r="O119" s="183" t="str">
        <f>IF(FN_MC!L121="","*",FN_MC!L121)</f>
        <v>-</v>
      </c>
      <c r="P119" s="107" t="str">
        <f>IF(FN_MC!O121="","*",FN_MC!O121)</f>
        <v>*</v>
      </c>
      <c r="Q119" s="107" t="str">
        <f>IF(FN_MC!P121="","*",FN_MC!P121)</f>
        <v>*</v>
      </c>
      <c r="R119" s="96" t="str">
        <f>IF(FN_MC!Q121="","*",CONCATENATE(FN_MC!Q121," ",FN_MC!R121))</f>
        <v>*</v>
      </c>
      <c r="S119" s="96" t="str">
        <f>IF(FN_MC!V121="","*",FN_MC!V121)</f>
        <v>*</v>
      </c>
      <c r="T119" s="96" t="str">
        <f>IF(FN_MC!W121="","*",FN_MC!W121)</f>
        <v>*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-</v>
      </c>
      <c r="E123" s="96" t="str">
        <f>IF(FN_MC!T125="","*",FN_MC!T125)</f>
        <v>-</v>
      </c>
      <c r="F123" s="96" t="str">
        <f>IF(FN_MC!B125="","*",FN_MC!B125)</f>
        <v>*</v>
      </c>
      <c r="G123" s="96" t="str">
        <f>IF(FN_MC!D125="","*",FN_MC!D125)</f>
        <v>*</v>
      </c>
      <c r="H123" s="96" t="str">
        <f>IF(FN_MC!F125="","*",FN_MC!F125)</f>
        <v>*</v>
      </c>
      <c r="I123" s="96" t="str">
        <f>IF(FN_MC!H125="","*",FN_MC!H125)</f>
        <v>*</v>
      </c>
      <c r="J123" s="96" t="str">
        <f>IF(FN_MC!I125="","*",FN_MC!I125)</f>
        <v>*</v>
      </c>
      <c r="K123" s="96" t="str">
        <f>IF(FN_MC!M125="","*",FN_MC!M125)</f>
        <v>-</v>
      </c>
      <c r="L123" s="196" t="str">
        <f>IF(FN_MC!N125="","*",FN_MC!N125)</f>
        <v>-</v>
      </c>
      <c r="M123" s="97" t="str">
        <f>IF(FN_MC!J125="","*",FN_MC!J125)</f>
        <v>*</v>
      </c>
      <c r="N123" s="183" t="str">
        <f>IF(FN_MC!K125="","*",FN_MC!K125)</f>
        <v>*</v>
      </c>
      <c r="O123" s="183" t="str">
        <f>IF(FN_MC!L125="","*",FN_MC!L125)</f>
        <v>-</v>
      </c>
      <c r="P123" s="107" t="str">
        <f>IF(FN_MC!O125="","*",FN_MC!O125)</f>
        <v>*</v>
      </c>
      <c r="Q123" s="107" t="str">
        <f>IF(FN_MC!P125="","*",FN_MC!P125)</f>
        <v>*</v>
      </c>
      <c r="R123" s="96" t="str">
        <f>IF(FN_MC!Q125="","*",CONCATENATE(FN_MC!Q125," ",FN_MC!R125))</f>
        <v>*</v>
      </c>
      <c r="S123" s="96" t="str">
        <f>IF(FN_MC!V125="","*",FN_MC!V125)</f>
        <v>*</v>
      </c>
      <c r="T123" s="96" t="str">
        <f>IF(FN_MC!W125="","*",FN_MC!W125)</f>
        <v>*</v>
      </c>
      <c r="U123" s="98" t="str">
        <f ca="1">_xlfn.XLOOKUP(G123&amp;$U$3,BS_CONTROLE[CHAVE],BS_CONTROLE[Quantidade_11],"-")</f>
        <v>-</v>
      </c>
      <c r="V123" s="98" t="str">
        <f ca="1">_xlfn.XLOOKUP(G123&amp;$V$3,BS_CONTROLE[CHAVE],BS_CONTROLE[Quantidade_11],"-")</f>
        <v>-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-</v>
      </c>
      <c r="E127" s="96" t="str">
        <f>IF(FN_MC!T129="","*",FN_MC!T129)</f>
        <v>-</v>
      </c>
      <c r="F127" s="96" t="str">
        <f>IF(FN_MC!B129="","*",FN_MC!B129)</f>
        <v>*</v>
      </c>
      <c r="G127" s="96" t="str">
        <f>IF(FN_MC!D129="","*",FN_MC!D129)</f>
        <v>*</v>
      </c>
      <c r="H127" s="96" t="str">
        <f>IF(FN_MC!F129="","*",FN_MC!F129)</f>
        <v>*</v>
      </c>
      <c r="I127" s="96" t="str">
        <f>IF(FN_MC!H129="","*",FN_MC!H129)</f>
        <v>*</v>
      </c>
      <c r="J127" s="96" t="str">
        <f>IF(FN_MC!I129="","*",FN_MC!I129)</f>
        <v>*</v>
      </c>
      <c r="K127" s="96" t="str">
        <f>IF(FN_MC!M129="","*",FN_MC!M129)</f>
        <v>-</v>
      </c>
      <c r="L127" s="196" t="str">
        <f>IF(FN_MC!N129="","*",FN_MC!N129)</f>
        <v>-</v>
      </c>
      <c r="M127" s="97" t="str">
        <f>IF(FN_MC!J129="","*",FN_MC!J129)</f>
        <v>*</v>
      </c>
      <c r="N127" s="183" t="str">
        <f>IF(FN_MC!K129="","*",FN_MC!K129)</f>
        <v>*</v>
      </c>
      <c r="O127" s="183" t="str">
        <f>IF(FN_MC!L129="","*",FN_MC!L129)</f>
        <v>-</v>
      </c>
      <c r="P127" s="107" t="str">
        <f>IF(FN_MC!O129="","*",FN_MC!O129)</f>
        <v>*</v>
      </c>
      <c r="Q127" s="107" t="str">
        <f>IF(FN_MC!P129="","*",FN_MC!P129)</f>
        <v>*</v>
      </c>
      <c r="R127" s="96" t="str">
        <f>IF(FN_MC!Q129="","*",CONCATENATE(FN_MC!Q129," ",FN_MC!R129))</f>
        <v>*</v>
      </c>
      <c r="S127" s="96" t="str">
        <f>IF(FN_MC!V129="","*",FN_MC!V129)</f>
        <v>*</v>
      </c>
      <c r="T127" s="96" t="str">
        <f>IF(FN_MC!W129="","*",FN_MC!W129)</f>
        <v>*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 t="str">
        <f ca="1">_xlfn.XLOOKUP(G130&amp;$W$3,BS_CONTROLE[CHAVE],BS_CONTROLE[Quantidade_11],"-")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_xlfn.XLOOKUP(G135&amp;$U$3,BS_CONTROLE[CHAVE],BS_CONTROLE[Quantidade_11],"-")</f>
        <v>-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-</v>
      </c>
      <c r="E776" s="96" t="str">
        <f>IF(FN_MC!T778="","*",FN_MC!T778)</f>
        <v>-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-</v>
      </c>
      <c r="L776" s="196" t="str">
        <f>IF(FN_MC!N778="","*",FN_MC!N778)</f>
        <v>-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-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IF(FN_MC!Y903="","*",FN_MC!Y903)</f>
        <v>*</v>
      </c>
      <c r="B901" s="95" t="str">
        <f>IF(FN_MC!X903="","*",FN_MC!X903)</f>
        <v>*</v>
      </c>
      <c r="C901" s="95" t="str">
        <f>IF(FN_MC!Z903="","*",FN_MC!Z903)</f>
        <v>*</v>
      </c>
      <c r="D901" s="96" t="str">
        <f>IF(FN_MC!S903="","*",FN_MC!S903)</f>
        <v>*</v>
      </c>
      <c r="E901" s="96" t="str">
        <f>IF(FN_MC!T903="","*",FN_MC!T903)</f>
        <v>*</v>
      </c>
      <c r="F901" s="96" t="str">
        <f>IF(FN_MC!B903="","*",FN_MC!B903)</f>
        <v>*</v>
      </c>
      <c r="G901" s="96" t="str">
        <f>IF(FN_MC!D903="","*",FN_MC!D903)</f>
        <v>*</v>
      </c>
      <c r="H901" s="96" t="str">
        <f>IF(FN_MC!F903="","*",FN_MC!F903)</f>
        <v>*</v>
      </c>
      <c r="I901" s="96" t="str">
        <f>IF(FN_MC!H903="","*",FN_MC!H903)</f>
        <v>*</v>
      </c>
      <c r="J901" s="96" t="str">
        <f>IF(FN_MC!I903="","*",FN_MC!I903)</f>
        <v>*</v>
      </c>
      <c r="K901" s="96" t="str">
        <f>IF(FN_MC!M903="","*",FN_MC!M903)</f>
        <v>*</v>
      </c>
      <c r="L901" s="196" t="str">
        <f>IF(FN_MC!N903="","*",FN_MC!N903)</f>
        <v>*</v>
      </c>
      <c r="M901" s="97" t="str">
        <f>IF(FN_MC!J903="","*",FN_MC!J903)</f>
        <v>*</v>
      </c>
      <c r="N901" s="183" t="str">
        <f>IF(FN_MC!K903="","*",FN_MC!K903)</f>
        <v>*</v>
      </c>
      <c r="O901" s="183" t="str">
        <f>IF(FN_MC!L903="","*",FN_MC!L903)</f>
        <v>*</v>
      </c>
      <c r="P901" s="107" t="str">
        <f>IF(FN_MC!O903="","*",FN_MC!O903)</f>
        <v>*</v>
      </c>
      <c r="Q901" s="107" t="str">
        <f>IF(FN_MC!P903="","*",FN_MC!P903)</f>
        <v>*</v>
      </c>
      <c r="R901" s="96" t="str">
        <f>IF(FN_MC!Q903="","*",CONCATENATE(FN_MC!Q903," ",FN_MC!R903))</f>
        <v>*</v>
      </c>
      <c r="S901" s="96" t="str">
        <f>IF(FN_MC!V903="","*",FN_MC!V903)</f>
        <v>*</v>
      </c>
      <c r="T901" s="96" t="str">
        <f>IF(FN_MC!W903="","*",FN_MC!W903)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1" dateTimeGrouping="day"/>
      </filters>
    </filterColumn>
    <filterColumn colId="6">
      <filters>
        <filter val="V86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1512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91" t="s">
        <v>1513</v>
      </c>
      <c r="C4" s="191" t="s">
        <v>1514</v>
      </c>
      <c r="D4" s="191" t="s">
        <v>1515</v>
      </c>
      <c r="E4" s="191" t="s">
        <v>1516</v>
      </c>
      <c r="F4" s="191" t="s">
        <v>366</v>
      </c>
      <c r="G4" s="191" t="s">
        <v>1517</v>
      </c>
    </row>
    <row r="5" spans="2:7">
      <c r="B5" s="192" t="s">
        <v>1518</v>
      </c>
      <c r="C5" s="192">
        <v>309525</v>
      </c>
      <c r="D5" s="192" t="s">
        <v>1519</v>
      </c>
      <c r="E5" s="192" t="s">
        <v>249</v>
      </c>
      <c r="F5" s="192" t="s">
        <v>1520</v>
      </c>
      <c r="G5" s="193">
        <v>46296</v>
      </c>
    </row>
    <row r="6" spans="2:7">
      <c r="B6" s="192" t="s">
        <v>1521</v>
      </c>
      <c r="C6" s="192">
        <v>257410</v>
      </c>
      <c r="D6" s="192" t="s">
        <v>1522</v>
      </c>
      <c r="E6" s="192" t="s">
        <v>249</v>
      </c>
      <c r="F6" s="192" t="s">
        <v>1520</v>
      </c>
      <c r="G6" s="193"/>
    </row>
    <row r="7" spans="2:7">
      <c r="B7" s="192" t="s">
        <v>1477</v>
      </c>
      <c r="C7" s="192">
        <v>256875</v>
      </c>
      <c r="D7" s="192" t="s">
        <v>1523</v>
      </c>
      <c r="E7" s="192" t="s">
        <v>249</v>
      </c>
      <c r="F7" s="192" t="s">
        <v>1520</v>
      </c>
      <c r="G7" s="193">
        <v>46296</v>
      </c>
    </row>
    <row r="8" spans="2:7">
      <c r="B8" s="192" t="s">
        <v>1524</v>
      </c>
      <c r="C8" s="192">
        <v>257278</v>
      </c>
      <c r="D8" s="192" t="s">
        <v>1525</v>
      </c>
      <c r="E8" s="192" t="s">
        <v>240</v>
      </c>
      <c r="F8" s="192" t="s">
        <v>1526</v>
      </c>
      <c r="G8" s="193">
        <v>46235</v>
      </c>
    </row>
    <row r="9" spans="2:7">
      <c r="B9" s="192" t="s">
        <v>1527</v>
      </c>
      <c r="C9" s="192">
        <v>261794</v>
      </c>
      <c r="D9" s="192" t="s">
        <v>1528</v>
      </c>
      <c r="E9" s="192" t="s">
        <v>240</v>
      </c>
      <c r="F9" s="192" t="s">
        <v>1526</v>
      </c>
      <c r="G9" s="193">
        <v>46082</v>
      </c>
    </row>
    <row r="10" spans="2:7">
      <c r="B10" s="192" t="s">
        <v>1529</v>
      </c>
      <c r="C10" s="192">
        <v>257033</v>
      </c>
      <c r="D10" s="192" t="s">
        <v>1530</v>
      </c>
      <c r="E10" s="192" t="s">
        <v>240</v>
      </c>
      <c r="F10" s="192" t="s">
        <v>480</v>
      </c>
      <c r="G10" s="192" t="s">
        <v>1531</v>
      </c>
    </row>
    <row r="11" spans="2:7">
      <c r="B11" s="192" t="s">
        <v>1532</v>
      </c>
      <c r="C11" s="192">
        <v>396578</v>
      </c>
      <c r="D11" s="192" t="s">
        <v>1533</v>
      </c>
      <c r="E11" s="192" t="s">
        <v>240</v>
      </c>
      <c r="F11" s="192" t="s">
        <v>480</v>
      </c>
      <c r="G11" s="192" t="s">
        <v>1531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0" t="s">
        <v>1534</v>
      </c>
      <c r="D5" s="271"/>
      <c r="E5" s="271"/>
      <c r="F5" s="271"/>
      <c r="G5" s="271"/>
      <c r="H5" s="271"/>
      <c r="I5" s="271"/>
      <c r="J5" s="272"/>
      <c r="K5" s="273" t="s">
        <v>1535</v>
      </c>
      <c r="L5" s="274"/>
      <c r="M5" s="274"/>
      <c r="N5" s="274"/>
      <c r="O5" s="275" t="s">
        <v>1536</v>
      </c>
      <c r="P5" s="276"/>
      <c r="Q5" s="277"/>
    </row>
    <row r="6" spans="1:17" s="81" customFormat="1" ht="15.75" customHeight="1">
      <c r="A6" s="75" t="s">
        <v>1510</v>
      </c>
      <c r="B6" s="82" t="s">
        <v>1509</v>
      </c>
      <c r="C6" s="83" t="s">
        <v>1211</v>
      </c>
      <c r="D6" s="84" t="s">
        <v>1212</v>
      </c>
      <c r="E6" s="83" t="s">
        <v>1537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1538</v>
      </c>
      <c r="M6" s="116" t="s">
        <v>29</v>
      </c>
      <c r="N6" s="117" t="s">
        <v>1206</v>
      </c>
      <c r="O6" s="165" t="s">
        <v>1249</v>
      </c>
      <c r="P6" s="128"/>
      <c r="Q6" s="139" t="s">
        <v>1539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IF(FN_MC!B101="","*",FN_MC!B101)</f>
        <v>46064</v>
      </c>
      <c r="B125" s="86" t="str">
        <f>IF(FN_MC!X101="","*",FN_MC!X101)</f>
        <v>Contrato</v>
      </c>
      <c r="C125" s="87" t="str">
        <f>IF(FN_MC!S101="","*",FN_MC!S101)</f>
        <v>FERRONORTE</v>
      </c>
      <c r="D125" s="87" t="str">
        <f>IF(FN_MC!T101="","*",FN_MC!T101)</f>
        <v>TGR-TRO</v>
      </c>
      <c r="E125" s="87" t="str">
        <f>IF(FN_MC!D101="","*",FN_MC!D101)</f>
        <v>V86</v>
      </c>
      <c r="F125" s="87" t="str">
        <f>IF(FN_MC!H101="","*",FN_MC!H101)</f>
        <v>TSF1</v>
      </c>
      <c r="G125" s="87" t="str">
        <f>IF(FN_MC!M101="","*",FN_MC!M101)</f>
        <v>TBS-TAL</v>
      </c>
      <c r="H125" s="125">
        <f>IF(FN_MC!K101="","*",FN_MC!K101)</f>
        <v>665.9</v>
      </c>
      <c r="I125" s="110">
        <f>IF(FN_MC!O101="","*",FN_MC!O101)</f>
        <v>0.4375</v>
      </c>
      <c r="J125" s="110">
        <f>IF(FN_MC!P101="","*",FN_MC!P101)</f>
        <v>0.125</v>
      </c>
      <c r="K125" s="118" t="str">
        <f>IF(FN_MC!AK101="","*",FN_MC!AK101)</f>
        <v>TSF1</v>
      </c>
      <c r="L125" s="118" t="str">
        <f>IF(FN_MC!AM101="","*",FN_MC!AM101)</f>
        <v>TBS-TAL</v>
      </c>
      <c r="M125" s="118">
        <f>IF(FN_MC!AP101="","*",FN_MC!AP101)</f>
        <v>665.9</v>
      </c>
      <c r="N125" s="118" t="str">
        <f>IF(FN_MC!AM101="","*",FN_MC!AM101)</f>
        <v>TBS-TAL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>
        <f>IF(FN_MC!B102="","*",FN_MC!B102)</f>
        <v>46064</v>
      </c>
      <c r="B126" s="86" t="str">
        <f>IF(FN_MC!X102="","*",FN_MC!X102)</f>
        <v>Oportunidade</v>
      </c>
      <c r="C126" s="87" t="str">
        <f>IF(FN_MC!S102="","*",FN_MC!S102)</f>
        <v>FERRONORTE</v>
      </c>
      <c r="D126" s="87" t="str">
        <f>IF(FN_MC!T102="","*",FN_MC!T102)</f>
        <v>TGR-TRO</v>
      </c>
      <c r="E126" s="87" t="str">
        <f>IF(FN_MC!D102="","*",FN_MC!D102)</f>
        <v>FRANCISCO (TF-19)</v>
      </c>
      <c r="F126" s="87" t="str">
        <f>IF(FN_MC!H102="","*",FN_MC!H102)</f>
        <v>TEPPAT1</v>
      </c>
      <c r="G126" s="87" t="str">
        <f>IF(FN_MC!M102="","*",FN_MC!M102)</f>
        <v>TEP-TMJ</v>
      </c>
      <c r="H126" s="125">
        <f>IF(FN_MC!K102="","*",FN_MC!K102)</f>
        <v>565</v>
      </c>
      <c r="I126" s="110">
        <f>IF(FN_MC!O102="","*",FN_MC!O102)</f>
        <v>0.375</v>
      </c>
      <c r="J126" s="110">
        <f>IF(FN_MC!P102="","*",FN_MC!P102)</f>
        <v>4.1666666666666664E-2</v>
      </c>
      <c r="K126" s="118" t="str">
        <f>IF(FN_MC!AK102="","*",FN_MC!AK102)</f>
        <v>TEPPAT1</v>
      </c>
      <c r="L126" s="118" t="str">
        <f>IF(FN_MC!AM102="","*",FN_MC!AM102)</f>
        <v>TEP-TMJ</v>
      </c>
      <c r="M126" s="118">
        <f>IF(FN_MC!AP102="","*",FN_MC!AP102)</f>
        <v>565</v>
      </c>
      <c r="N126" s="118" t="str">
        <f>IF(FN_MC!AM102="","*",FN_MC!AM102)</f>
        <v>TEP-TMJ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>
        <f>IF(FN_MC!B103="","*",FN_MC!B103)</f>
        <v>46064</v>
      </c>
      <c r="B127" s="86" t="str">
        <f>IF(FN_MC!X103="","*",FN_MC!X103)</f>
        <v>Oportunidade</v>
      </c>
      <c r="C127" s="87" t="str">
        <f>IF(FN_MC!S103="","*",FN_MC!S103)</f>
        <v>FERRONORTE</v>
      </c>
      <c r="D127" s="87" t="str">
        <f>IF(FN_MC!T103="","*",FN_MC!T103)</f>
        <v>TGR-TRO</v>
      </c>
      <c r="E127" s="87" t="str">
        <f>IF(FN_MC!D103="","*",FN_MC!D103)</f>
        <v>BRUNO (TF-525)</v>
      </c>
      <c r="F127" s="87" t="str">
        <f>IF(FN_MC!H103="","*",FN_MC!H103)</f>
        <v>TRM</v>
      </c>
      <c r="G127" s="87" t="str">
        <f>IF(FN_MC!M103="","*",FN_MC!M103)</f>
        <v>TRM</v>
      </c>
      <c r="H127" s="125">
        <f>IF(FN_MC!K103="","*",FN_MC!K103)</f>
        <v>548.16</v>
      </c>
      <c r="I127" s="110">
        <f>IF(FN_MC!O103="","*",FN_MC!O103)</f>
        <v>0.33333333333333331</v>
      </c>
      <c r="J127" s="110">
        <f>IF(FN_MC!P103="","*",FN_MC!P103)</f>
        <v>6.25E-2</v>
      </c>
      <c r="K127" s="118" t="str">
        <f>IF(FN_MC!AK103="","*",FN_MC!AK103)</f>
        <v>TRM</v>
      </c>
      <c r="L127" s="118" t="str">
        <f>IF(FN_MC!AM103="","*",FN_MC!AM103)</f>
        <v>TRM</v>
      </c>
      <c r="M127" s="118">
        <f>IF(FN_MC!AP103="","*",FN_MC!AP103)</f>
        <v>548.16</v>
      </c>
      <c r="N127" s="118" t="str">
        <f>IF(FN_MC!AM103="","*",FN_MC!AM103)</f>
        <v>TRM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>
        <f>IF(FN_MC!B104="","*",FN_MC!B104)</f>
        <v>46064</v>
      </c>
      <c r="B128" s="86" t="str">
        <f>IF(FN_MC!X104="","*",FN_MC!X104)</f>
        <v>Oportunidade</v>
      </c>
      <c r="C128" s="87" t="str">
        <f>IF(FN_MC!S104="","*",FN_MC!S104)</f>
        <v>FERRONORTE</v>
      </c>
      <c r="D128" s="87" t="str">
        <f>IF(FN_MC!T104="","*",FN_MC!T104)</f>
        <v>TGR-TRO</v>
      </c>
      <c r="E128" s="87" t="str">
        <f>IF(FN_MC!D104="","*",FN_MC!D104)</f>
        <v>W70</v>
      </c>
      <c r="F128" s="87" t="str">
        <f>IF(FN_MC!H104="","*",FN_MC!H104)</f>
        <v>TGR2</v>
      </c>
      <c r="G128" s="87" t="str">
        <f>IF(FN_MC!M104="","*",FN_MC!M104)</f>
        <v>TGR-TIQ</v>
      </c>
      <c r="H128" s="125">
        <f>IF(FN_MC!K104="","*",FN_MC!K104)</f>
        <v>502</v>
      </c>
      <c r="I128" s="110">
        <f>IF(FN_MC!O104="","*",FN_MC!O104)</f>
        <v>0.75</v>
      </c>
      <c r="J128" s="110">
        <f>IF(FN_MC!P104="","*",FN_MC!P104)</f>
        <v>4.1666666666666664E-2</v>
      </c>
      <c r="K128" s="118" t="str">
        <f>IF(FN_MC!AK104="","*",FN_MC!AK104)</f>
        <v>TGR2</v>
      </c>
      <c r="L128" s="118" t="str">
        <f>IF(FN_MC!AM104="","*",FN_MC!AM104)</f>
        <v>TGR-TIQ</v>
      </c>
      <c r="M128" s="118">
        <f>IF(FN_MC!AP104="","*",FN_MC!AP104)</f>
        <v>502</v>
      </c>
      <c r="N128" s="118" t="str">
        <f>IF(FN_MC!AM104="","*",FN_MC!AM104)</f>
        <v>TGR-TIQ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>
        <f>IF(FN_MC!B105="","*",FN_MC!B105)</f>
        <v>46064</v>
      </c>
      <c r="B129" s="86" t="str">
        <f>IF(FN_MC!X105="","*",FN_MC!X105)</f>
        <v>Contrato</v>
      </c>
      <c r="C129" s="87" t="str">
        <f>IF(FN_MC!S105="","*",FN_MC!S105)</f>
        <v>FERRONORTE</v>
      </c>
      <c r="D129" s="87" t="str">
        <f>IF(FN_MC!T105="","*",FN_MC!T105)</f>
        <v>TCS-TGR</v>
      </c>
      <c r="E129" s="87" t="str">
        <f>IF(FN_MC!D105="","*",FN_MC!D105)</f>
        <v>ELSON (TF-526)</v>
      </c>
      <c r="F129" s="87" t="str">
        <f>IF(FN_MC!H105="","*",FN_MC!H105)</f>
        <v>-</v>
      </c>
      <c r="G129" s="87" t="str">
        <f>IF(FN_MC!M105="","*",FN_MC!M105)</f>
        <v>TPC-TVL</v>
      </c>
      <c r="H129" s="125">
        <f>IF(FN_MC!K105="","*",FN_MC!K105)</f>
        <v>430.26799999999997</v>
      </c>
      <c r="I129" s="110">
        <f>IF(FN_MC!O105="","*",FN_MC!O105)</f>
        <v>0.375</v>
      </c>
      <c r="J129" s="110">
        <f>IF(FN_MC!P105="","*",FN_MC!P105)</f>
        <v>0.125</v>
      </c>
      <c r="K129" s="118" t="str">
        <f>IF(FN_MC!AK105="","*",FN_MC!AK105)</f>
        <v>-</v>
      </c>
      <c r="L129" s="118" t="str">
        <f>IF(FN_MC!AM105="","*",FN_MC!AM105)</f>
        <v>TPC-TVL</v>
      </c>
      <c r="M129" s="118">
        <f>IF(FN_MC!AP105="","*",FN_MC!AP105)</f>
        <v>430.26799999999997</v>
      </c>
      <c r="N129" s="118" t="str">
        <f>IF(FN_MC!AM105="","*",FN_MC!AM105)</f>
        <v>TPC-TVL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>
        <f>IF(FN_MC!B106="","*",FN_MC!B106)</f>
        <v>46064</v>
      </c>
      <c r="B130" s="86" t="str">
        <f>IF(FN_MC!X106="","*",FN_MC!X106)</f>
        <v>Contrato</v>
      </c>
      <c r="C130" s="87" t="str">
        <f>IF(FN_MC!S106="","*",FN_MC!S106)</f>
        <v>FERRONORTE</v>
      </c>
      <c r="D130" s="87" t="str">
        <f>IF(FN_MC!T106="","*",FN_MC!T106)</f>
        <v>TMI-TCS</v>
      </c>
      <c r="E130" s="87" t="str">
        <f>IF(FN_MC!D106="","*",FN_MC!D106)</f>
        <v>A60</v>
      </c>
      <c r="F130" s="87" t="str">
        <f>IF(FN_MC!H106="","*",FN_MC!H106)</f>
        <v>TCS291</v>
      </c>
      <c r="G130" s="87" t="str">
        <f>IF(FN_MC!M106="","*",FN_MC!M106)</f>
        <v>TCS-TGR</v>
      </c>
      <c r="H130" s="125">
        <f>IF(FN_MC!K106="","*",FN_MC!K106)</f>
        <v>290.74</v>
      </c>
      <c r="I130" s="110">
        <f>IF(FN_MC!O106="","*",FN_MC!O106)</f>
        <v>0.375</v>
      </c>
      <c r="J130" s="110">
        <f>IF(FN_MC!P106="","*",FN_MC!P106)</f>
        <v>4.1666666666666664E-2</v>
      </c>
      <c r="K130" s="118" t="str">
        <f>IF(FN_MC!AK106="","*",FN_MC!AK106)</f>
        <v>TCS291</v>
      </c>
      <c r="L130" s="118" t="str">
        <f>IF(FN_MC!AM106="","*",FN_MC!AM106)</f>
        <v>TCS-TGR</v>
      </c>
      <c r="M130" s="118">
        <f>IF(FN_MC!AP106="","*",FN_MC!AP106)</f>
        <v>290.74</v>
      </c>
      <c r="N130" s="118" t="str">
        <f>IF(FN_MC!AM106="","*",FN_MC!AM106)</f>
        <v>TCS-TGR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>
        <f>IF(FN_MC!B108="","*",FN_MC!B108)</f>
        <v>46064</v>
      </c>
      <c r="B131" s="86" t="str">
        <f>IF(FN_MC!X108="","*",FN_MC!X108)</f>
        <v>Oportunidade</v>
      </c>
      <c r="C131" s="87" t="str">
        <f>IF(FN_MC!S108="","*",FN_MC!S108)</f>
        <v>FERRONORTE</v>
      </c>
      <c r="D131" s="87" t="str">
        <f>IF(FN_MC!T108="","*",FN_MC!T108)</f>
        <v>TMI-TCS</v>
      </c>
      <c r="E131" s="87" t="str">
        <f>IF(FN_MC!D108="","*",FN_MC!D108)</f>
        <v>W50</v>
      </c>
      <c r="F131" s="87" t="str">
        <f>IF(FN_MC!H108="","*",FN_MC!H108)</f>
        <v xml:space="preserve">TCS2 </v>
      </c>
      <c r="G131" s="87" t="str">
        <f>IF(FN_MC!M108="","*",FN_MC!M108)</f>
        <v>TVI-TJA</v>
      </c>
      <c r="H131" s="125">
        <f>IF(FN_MC!K108="","*",FN_MC!K108)</f>
        <v>250</v>
      </c>
      <c r="I131" s="110">
        <f>IF(FN_MC!O108="","*",FN_MC!O108)</f>
        <v>0.375</v>
      </c>
      <c r="J131" s="110">
        <f>IF(FN_MC!P108="","*",FN_MC!P108)</f>
        <v>8.3333333333333329E-2</v>
      </c>
      <c r="K131" s="118" t="str">
        <f>IF(FN_MC!AK108="","*",FN_MC!AK108)</f>
        <v xml:space="preserve">TCS2 </v>
      </c>
      <c r="L131" s="118" t="str">
        <f>IF(FN_MC!AM108="","*",FN_MC!AM108)</f>
        <v>TVI-TJA</v>
      </c>
      <c r="M131" s="118">
        <f>IF(FN_MC!AP108="","*",FN_MC!AP108)</f>
        <v>250</v>
      </c>
      <c r="N131" s="118" t="str">
        <f>IF(FN_MC!AM108="","*",FN_MC!AM108)</f>
        <v>TVI-TJA</v>
      </c>
      <c r="O131" s="136">
        <f>FN_MC!BH108</f>
        <v>1</v>
      </c>
      <c r="P131" s="78"/>
      <c r="Q131" s="120" t="str">
        <f>IF($A$2=1,IF(FN_MC!BJ108="","*",FN_MC!BJ108),IF(FN_MC!BK108="","*",FN_MC!BK108))</f>
        <v>*</v>
      </c>
    </row>
    <row r="132" spans="1:17">
      <c r="A132" s="85">
        <f>IF(FN_MC!B109="","*",FN_MC!B109)</f>
        <v>46064</v>
      </c>
      <c r="B132" s="86" t="str">
        <f>IF(FN_MC!X109="","*",FN_MC!X109)</f>
        <v>Oportunidade</v>
      </c>
      <c r="C132" s="87" t="str">
        <f>IF(FN_MC!S109="","*",FN_MC!S109)</f>
        <v>FERRONORTE</v>
      </c>
      <c r="D132" s="87" t="str">
        <f>IF(FN_MC!T109="","*",FN_MC!T109)</f>
        <v>TMI-TCS</v>
      </c>
      <c r="E132" s="87" t="str">
        <f>IF(FN_MC!D109="","*",FN_MC!D109)</f>
        <v>MARCOS (TF-520)</v>
      </c>
      <c r="F132" s="87" t="str">
        <f>IF(FN_MC!H109="","*",FN_MC!H109)</f>
        <v>TAPK35</v>
      </c>
      <c r="G132" s="87" t="str">
        <f>IF(FN_MC!M109="","*",FN_MC!M109)</f>
        <v>TAP-TLG</v>
      </c>
      <c r="H132" s="125">
        <f>IF(FN_MC!K109="","*",FN_MC!K109)</f>
        <v>27.555</v>
      </c>
      <c r="I132" s="110">
        <f>IF(FN_MC!O109="","*",FN_MC!O109)</f>
        <v>0.375</v>
      </c>
      <c r="J132" s="110">
        <f>IF(FN_MC!P109="","*",FN_MC!P109)</f>
        <v>8.3333333333333329E-2</v>
      </c>
      <c r="K132" s="118" t="str">
        <f>IF(FN_MC!AK109="","*",FN_MC!AK109)</f>
        <v>TAPK35</v>
      </c>
      <c r="L132" s="118" t="str">
        <f>IF(FN_MC!AM109="","*",FN_MC!AM109)</f>
        <v>TAP-TLG</v>
      </c>
      <c r="M132" s="118">
        <f>IF(FN_MC!AP109="","*",FN_MC!AP109)</f>
        <v>27.555</v>
      </c>
      <c r="N132" s="118" t="str">
        <f>IF(FN_MC!AM109="","*",FN_MC!AM109)</f>
        <v>TAP-TLG</v>
      </c>
      <c r="O132" s="136">
        <f>FN_MC!BH109</f>
        <v>0</v>
      </c>
      <c r="P132" s="78"/>
      <c r="Q132" s="120" t="str">
        <f>IF($A$2=1,IF(FN_MC!BJ109="","*",FN_MC!BJ109),IF(FN_MC!BK109="","*",FN_MC!BK109))</f>
        <v>*</v>
      </c>
    </row>
    <row r="133" spans="1:17">
      <c r="A133" s="85">
        <f>IF(FN_MC!B110="","*",FN_MC!B110)</f>
        <v>46064</v>
      </c>
      <c r="B133" s="86" t="str">
        <f>IF(FN_MC!X110="","*",FN_MC!X110)</f>
        <v>Oportunidade</v>
      </c>
      <c r="C133" s="87" t="str">
        <f>IF(FN_MC!S110="","*",FN_MC!S110)</f>
        <v>FERRONORTE</v>
      </c>
      <c r="D133" s="87" t="str">
        <f>IF(FN_MC!T110="","*",FN_MC!T110)</f>
        <v>TMI-TCS</v>
      </c>
      <c r="E133" s="87" t="str">
        <f>IF(FN_MC!D110="","*",FN_MC!D110)</f>
        <v>ANISIO (TF-514)</v>
      </c>
      <c r="F133" s="87" t="str">
        <f>IF(FN_MC!H110="","*",FN_MC!H110)</f>
        <v>TAPK35</v>
      </c>
      <c r="G133" s="87" t="str">
        <f>IF(FN_MC!M110="","*",FN_MC!M110)</f>
        <v>TAP-TLG</v>
      </c>
      <c r="H133" s="125">
        <f>IF(FN_MC!K110="","*",FN_MC!K110)</f>
        <v>27.555</v>
      </c>
      <c r="I133" s="110">
        <f>IF(FN_MC!O110="","*",FN_MC!O110)</f>
        <v>0.375</v>
      </c>
      <c r="J133" s="110">
        <f>IF(FN_MC!P110="","*",FN_MC!P110)</f>
        <v>8.3333333333333329E-2</v>
      </c>
      <c r="K133" s="118" t="str">
        <f>IF(FN_MC!AK110="","*",FN_MC!AK110)</f>
        <v>TAPK35</v>
      </c>
      <c r="L133" s="118" t="str">
        <f>IF(FN_MC!AM110="","*",FN_MC!AM110)</f>
        <v>TAP-TLG</v>
      </c>
      <c r="M133" s="118">
        <f>IF(FN_MC!AP110="","*",FN_MC!AP110)</f>
        <v>27.555</v>
      </c>
      <c r="N133" s="118" t="str">
        <f>IF(FN_MC!AM110="","*",FN_MC!AM110)</f>
        <v>TAP-TLG</v>
      </c>
      <c r="O133" s="136">
        <f>FN_MC!BH110</f>
        <v>0</v>
      </c>
      <c r="P133" s="78"/>
      <c r="Q133" s="120" t="str">
        <f>IF($A$2=1,IF(FN_MC!BJ110="","*",FN_MC!BJ110),IF(FN_MC!BK110="","*",FN_MC!BK110))</f>
        <v>*</v>
      </c>
    </row>
    <row r="134" spans="1:17">
      <c r="A134" s="85" t="str">
        <f>IF(FN_MC!B111="","*",FN_MC!B111)</f>
        <v>*</v>
      </c>
      <c r="B134" s="86" t="str">
        <f>IF(FN_MC!X111="","*",FN_MC!X111)</f>
        <v>*</v>
      </c>
      <c r="C134" s="87" t="str">
        <f>IF(FN_MC!S111="","*",FN_MC!S111)</f>
        <v>-</v>
      </c>
      <c r="D134" s="87" t="str">
        <f>IF(FN_MC!T111="","*",FN_MC!T111)</f>
        <v>-</v>
      </c>
      <c r="E134" s="87" t="str">
        <f>IF(FN_MC!D111="","*",FN_MC!D111)</f>
        <v>*</v>
      </c>
      <c r="F134" s="87" t="str">
        <f>IF(FN_MC!H111="","*",FN_MC!H111)</f>
        <v>*</v>
      </c>
      <c r="G134" s="87" t="str">
        <f>IF(FN_MC!M111="","*",FN_MC!M111)</f>
        <v>-</v>
      </c>
      <c r="H134" s="125" t="str">
        <f>IF(FN_MC!K111="","*",FN_MC!K111)</f>
        <v>*</v>
      </c>
      <c r="I134" s="110" t="str">
        <f>IF(FN_MC!O111="","*",FN_MC!O111)</f>
        <v>*</v>
      </c>
      <c r="J134" s="110" t="str">
        <f>IF(FN_MC!P111="","*",FN_MC!P111)</f>
        <v>*</v>
      </c>
      <c r="K134" s="118" t="str">
        <f>IF(FN_MC!AK111="","*",FN_MC!AK111)</f>
        <v>-</v>
      </c>
      <c r="L134" s="118" t="str">
        <f>IF(FN_MC!AM111="","*",FN_MC!AM111)</f>
        <v>-</v>
      </c>
      <c r="M134" s="118" t="str">
        <f>IF(FN_MC!AP111="","*",FN_MC!AP111)</f>
        <v>-</v>
      </c>
      <c r="N134" s="118" t="str">
        <f>IF(FN_MC!AM111="","*",FN_MC!AM111)</f>
        <v>-</v>
      </c>
      <c r="O134" s="136">
        <f>FN_MC!BH111</f>
        <v>0</v>
      </c>
      <c r="P134" s="78"/>
      <c r="Q134" s="120" t="str">
        <f>IF($A$2=1,IF(FN_MC!BJ111="","*",FN_MC!BJ111),IF(FN_MC!BK111="","*",FN_MC!BK111))</f>
        <v>*</v>
      </c>
    </row>
    <row r="135" spans="1:17">
      <c r="A135" s="85" t="str">
        <f>IF(FN_MC!B112="","*",FN_MC!B112)</f>
        <v>*</v>
      </c>
      <c r="B135" s="86" t="str">
        <f>IF(FN_MC!X112="","*",FN_MC!X112)</f>
        <v>*</v>
      </c>
      <c r="C135" s="87" t="str">
        <f>IF(FN_MC!S112="","*",FN_MC!S112)</f>
        <v>-</v>
      </c>
      <c r="D135" s="87" t="str">
        <f>IF(FN_MC!T112="","*",FN_MC!T112)</f>
        <v>-</v>
      </c>
      <c r="E135" s="87" t="str">
        <f>IF(FN_MC!D112="","*",FN_MC!D112)</f>
        <v>*</v>
      </c>
      <c r="F135" s="87" t="str">
        <f>IF(FN_MC!H112="","*",FN_MC!H112)</f>
        <v>*</v>
      </c>
      <c r="G135" s="87" t="str">
        <f>IF(FN_MC!M112="","*",FN_MC!M112)</f>
        <v>-</v>
      </c>
      <c r="H135" s="125" t="str">
        <f>IF(FN_MC!K112="","*",FN_MC!K112)</f>
        <v>*</v>
      </c>
      <c r="I135" s="110" t="str">
        <f>IF(FN_MC!O112="","*",FN_MC!O112)</f>
        <v>*</v>
      </c>
      <c r="J135" s="110" t="str">
        <f>IF(FN_MC!P112="","*",FN_MC!P112)</f>
        <v>*</v>
      </c>
      <c r="K135" s="118" t="str">
        <f>IF(FN_MC!AK112="","*",FN_MC!AK112)</f>
        <v>-</v>
      </c>
      <c r="L135" s="118" t="str">
        <f>IF(FN_MC!AM112="","*",FN_MC!AM112)</f>
        <v>-</v>
      </c>
      <c r="M135" s="118" t="str">
        <f>IF(FN_MC!AP112="","*",FN_MC!AP112)</f>
        <v>-</v>
      </c>
      <c r="N135" s="118" t="str">
        <f>IF(FN_MC!AM112="","*",FN_MC!AM112)</f>
        <v>-</v>
      </c>
      <c r="O135" s="136">
        <f>FN_MC!BH112</f>
        <v>0</v>
      </c>
      <c r="P135" s="78"/>
      <c r="Q135" s="120" t="str">
        <f>IF($A$2=1,IF(FN_MC!BJ112="","*",FN_MC!BJ112),IF(FN_MC!BK112="","*",FN_MC!BK112))</f>
        <v>*</v>
      </c>
    </row>
    <row r="136" spans="1:17">
      <c r="A136" s="85" t="str">
        <f>IF(FN_MC!B113="","*",FN_MC!B113)</f>
        <v>*</v>
      </c>
      <c r="B136" s="86" t="str">
        <f>IF(FN_MC!X113="","*",FN_MC!X113)</f>
        <v>*</v>
      </c>
      <c r="C136" s="87" t="str">
        <f>IF(FN_MC!S113="","*",FN_MC!S113)</f>
        <v>-</v>
      </c>
      <c r="D136" s="87" t="str">
        <f>IF(FN_MC!T113="","*",FN_MC!T113)</f>
        <v>-</v>
      </c>
      <c r="E136" s="87" t="str">
        <f>IF(FN_MC!D113="","*",FN_MC!D113)</f>
        <v>*</v>
      </c>
      <c r="F136" s="87" t="str">
        <f>IF(FN_MC!H113="","*",FN_MC!H113)</f>
        <v>*</v>
      </c>
      <c r="G136" s="87" t="str">
        <f>IF(FN_MC!M113="","*",FN_MC!M113)</f>
        <v>-</v>
      </c>
      <c r="H136" s="125" t="str">
        <f>IF(FN_MC!K113="","*",FN_MC!K113)</f>
        <v>*</v>
      </c>
      <c r="I136" s="110" t="str">
        <f>IF(FN_MC!O113="","*",FN_MC!O113)</f>
        <v>*</v>
      </c>
      <c r="J136" s="110" t="str">
        <f>IF(FN_MC!P113="","*",FN_MC!P113)</f>
        <v>*</v>
      </c>
      <c r="K136" s="118" t="str">
        <f>IF(FN_MC!AK113="","*",FN_MC!AK113)</f>
        <v>-</v>
      </c>
      <c r="L136" s="118" t="str">
        <f>IF(FN_MC!AM113="","*",FN_MC!AM113)</f>
        <v>-</v>
      </c>
      <c r="M136" s="118" t="str">
        <f>IF(FN_MC!AP113="","*",FN_MC!AP113)</f>
        <v>-</v>
      </c>
      <c r="N136" s="118" t="str">
        <f>IF(FN_MC!AM113="","*",FN_MC!AM113)</f>
        <v>-</v>
      </c>
      <c r="O136" s="136">
        <f>FN_MC!BH113</f>
        <v>0</v>
      </c>
      <c r="P136" s="78"/>
      <c r="Q136" s="120" t="str">
        <f>IF($A$2=1,IF(FN_MC!BJ113="","*",FN_MC!BJ113),IF(FN_MC!BK113="","*",FN_MC!BK113))</f>
        <v>*</v>
      </c>
    </row>
    <row r="137" spans="1:17">
      <c r="A137" s="85" t="str">
        <f>IF(FN_MC!B114="","*",FN_MC!B114)</f>
        <v>*</v>
      </c>
      <c r="B137" s="86" t="str">
        <f>IF(FN_MC!X114="","*",FN_MC!X114)</f>
        <v>*</v>
      </c>
      <c r="C137" s="87" t="str">
        <f>IF(FN_MC!S114="","*",FN_MC!S114)</f>
        <v>-</v>
      </c>
      <c r="D137" s="87" t="str">
        <f>IF(FN_MC!T114="","*",FN_MC!T114)</f>
        <v>-</v>
      </c>
      <c r="E137" s="87" t="str">
        <f>IF(FN_MC!D114="","*",FN_MC!D114)</f>
        <v>*</v>
      </c>
      <c r="F137" s="87" t="str">
        <f>IF(FN_MC!H114="","*",FN_MC!H114)</f>
        <v>*</v>
      </c>
      <c r="G137" s="87" t="str">
        <f>IF(FN_MC!M114="","*",FN_MC!M114)</f>
        <v>-</v>
      </c>
      <c r="H137" s="125" t="str">
        <f>IF(FN_MC!K114="","*",FN_MC!K114)</f>
        <v>*</v>
      </c>
      <c r="I137" s="110" t="str">
        <f>IF(FN_MC!O114="","*",FN_MC!O114)</f>
        <v>*</v>
      </c>
      <c r="J137" s="110" t="str">
        <f>IF(FN_MC!P114="","*",FN_MC!P114)</f>
        <v>*</v>
      </c>
      <c r="K137" s="118" t="str">
        <f>IF(FN_MC!AK114="","*",FN_MC!AK114)</f>
        <v>-</v>
      </c>
      <c r="L137" s="118" t="str">
        <f>IF(FN_MC!AM114="","*",FN_MC!AM114)</f>
        <v>-</v>
      </c>
      <c r="M137" s="118" t="str">
        <f>IF(FN_MC!AP114="","*",FN_MC!AP114)</f>
        <v>-</v>
      </c>
      <c r="N137" s="118" t="str">
        <f>IF(FN_MC!AM114="","*",FN_MC!AM114)</f>
        <v>-</v>
      </c>
      <c r="O137" s="136">
        <f>FN_MC!BH114</f>
        <v>0</v>
      </c>
      <c r="P137" s="78"/>
      <c r="Q137" s="120" t="str">
        <f>IF($A$2=1,IF(FN_MC!BJ114="","*",FN_MC!BJ114),IF(FN_MC!BK114="","*",FN_MC!BK114))</f>
        <v>*</v>
      </c>
    </row>
    <row r="138" spans="1:17">
      <c r="A138" s="85" t="str">
        <f>IF(FN_MC!B115="","*",FN_MC!B115)</f>
        <v>*</v>
      </c>
      <c r="B138" s="86" t="str">
        <f>IF(FN_MC!X115="","*",FN_MC!X115)</f>
        <v>*</v>
      </c>
      <c r="C138" s="87" t="str">
        <f>IF(FN_MC!S115="","*",FN_MC!S115)</f>
        <v>-</v>
      </c>
      <c r="D138" s="87" t="str">
        <f>IF(FN_MC!T115="","*",FN_MC!T115)</f>
        <v>-</v>
      </c>
      <c r="E138" s="87" t="str">
        <f>IF(FN_MC!D115="","*",FN_MC!D115)</f>
        <v>*</v>
      </c>
      <c r="F138" s="87" t="str">
        <f>IF(FN_MC!H115="","*",FN_MC!H115)</f>
        <v>*</v>
      </c>
      <c r="G138" s="87" t="str">
        <f>IF(FN_MC!M115="","*",FN_MC!M115)</f>
        <v>-</v>
      </c>
      <c r="H138" s="125" t="str">
        <f>IF(FN_MC!K115="","*",FN_MC!K115)</f>
        <v>*</v>
      </c>
      <c r="I138" s="110" t="str">
        <f>IF(FN_MC!O115="","*",FN_MC!O115)</f>
        <v>*</v>
      </c>
      <c r="J138" s="110" t="str">
        <f>IF(FN_MC!P115="","*",FN_MC!P115)</f>
        <v>*</v>
      </c>
      <c r="K138" s="118" t="str">
        <f>IF(FN_MC!AK115="","*",FN_MC!AK115)</f>
        <v>-</v>
      </c>
      <c r="L138" s="118" t="str">
        <f>IF(FN_MC!AM115="","*",FN_MC!AM115)</f>
        <v>-</v>
      </c>
      <c r="M138" s="118" t="str">
        <f>IF(FN_MC!AP115="","*",FN_MC!AP115)</f>
        <v>-</v>
      </c>
      <c r="N138" s="118" t="str">
        <f>IF(FN_MC!AM115="","*",FN_MC!AM115)</f>
        <v>-</v>
      </c>
      <c r="O138" s="136">
        <f>FN_MC!BH115</f>
        <v>0</v>
      </c>
      <c r="P138" s="78"/>
      <c r="Q138" s="120" t="str">
        <f>IF($A$2=1,IF(FN_MC!BJ115="","*",FN_MC!BJ115),IF(FN_MC!BK115="","*",FN_MC!BK115))</f>
        <v>*</v>
      </c>
    </row>
    <row r="139" spans="1:17">
      <c r="A139" s="85" t="str">
        <f>IF(FN_MC!B116="","*",FN_MC!B116)</f>
        <v>*</v>
      </c>
      <c r="B139" s="86" t="str">
        <f>IF(FN_MC!X116="","*",FN_MC!X116)</f>
        <v>*</v>
      </c>
      <c r="C139" s="87" t="str">
        <f>IF(FN_MC!S116="","*",FN_MC!S116)</f>
        <v>-</v>
      </c>
      <c r="D139" s="87" t="str">
        <f>IF(FN_MC!T116="","*",FN_MC!T116)</f>
        <v>-</v>
      </c>
      <c r="E139" s="87" t="str">
        <f>IF(FN_MC!D116="","*",FN_MC!D116)</f>
        <v>*</v>
      </c>
      <c r="F139" s="87" t="str">
        <f>IF(FN_MC!H116="","*",FN_MC!H116)</f>
        <v>*</v>
      </c>
      <c r="G139" s="87" t="str">
        <f>IF(FN_MC!M116="","*",FN_MC!M116)</f>
        <v>-</v>
      </c>
      <c r="H139" s="125" t="str">
        <f>IF(FN_MC!K116="","*",FN_MC!K116)</f>
        <v>*</v>
      </c>
      <c r="I139" s="110" t="str">
        <f>IF(FN_MC!O116="","*",FN_MC!O116)</f>
        <v>*</v>
      </c>
      <c r="J139" s="110" t="str">
        <f>IF(FN_MC!P116="","*",FN_MC!P116)</f>
        <v>*</v>
      </c>
      <c r="K139" s="118" t="str">
        <f>IF(FN_MC!AK116="","*",FN_MC!AK116)</f>
        <v>-</v>
      </c>
      <c r="L139" s="118" t="str">
        <f>IF(FN_MC!AM116="","*",FN_MC!AM116)</f>
        <v>-</v>
      </c>
      <c r="M139" s="118" t="str">
        <f>IF(FN_MC!AP116="","*",FN_MC!AP116)</f>
        <v>-</v>
      </c>
      <c r="N139" s="118" t="str">
        <f>IF(FN_MC!AM116="","*",FN_MC!AM116)</f>
        <v>-</v>
      </c>
      <c r="O139" s="136">
        <f>FN_MC!BH116</f>
        <v>0</v>
      </c>
      <c r="P139" s="78"/>
      <c r="Q139" s="120" t="str">
        <f>IF($A$2=1,IF(FN_MC!BJ116="","*",FN_MC!BJ116),IF(FN_MC!BK116="","*",FN_MC!BK116))</f>
        <v>*</v>
      </c>
    </row>
    <row r="140" spans="1:17">
      <c r="A140" s="85" t="str">
        <f>IF(FN_MC!B117="","*",FN_MC!B117)</f>
        <v>*</v>
      </c>
      <c r="B140" s="86" t="str">
        <f>IF(FN_MC!X117="","*",FN_MC!X117)</f>
        <v>*</v>
      </c>
      <c r="C140" s="87" t="str">
        <f>IF(FN_MC!S117="","*",FN_MC!S117)</f>
        <v>-</v>
      </c>
      <c r="D140" s="87" t="str">
        <f>IF(FN_MC!T117="","*",FN_MC!T117)</f>
        <v>-</v>
      </c>
      <c r="E140" s="87" t="str">
        <f>IF(FN_MC!D117="","*",FN_MC!D117)</f>
        <v>*</v>
      </c>
      <c r="F140" s="87" t="str">
        <f>IF(FN_MC!H117="","*",FN_MC!H117)</f>
        <v>*</v>
      </c>
      <c r="G140" s="87" t="str">
        <f>IF(FN_MC!M117="","*",FN_MC!M117)</f>
        <v>-</v>
      </c>
      <c r="H140" s="125" t="str">
        <f>IF(FN_MC!K117="","*",FN_MC!K117)</f>
        <v>*</v>
      </c>
      <c r="I140" s="110" t="str">
        <f>IF(FN_MC!O117="","*",FN_MC!O117)</f>
        <v>*</v>
      </c>
      <c r="J140" s="110" t="str">
        <f>IF(FN_MC!P117="","*",FN_MC!P117)</f>
        <v>*</v>
      </c>
      <c r="K140" s="118" t="str">
        <f>IF(FN_MC!AK117="","*",FN_MC!AK117)</f>
        <v>-</v>
      </c>
      <c r="L140" s="118" t="str">
        <f>IF(FN_MC!AM117="","*",FN_MC!AM117)</f>
        <v>-</v>
      </c>
      <c r="M140" s="118" t="str">
        <f>IF(FN_MC!AP117="","*",FN_MC!AP117)</f>
        <v>-</v>
      </c>
      <c r="N140" s="118" t="str">
        <f>IF(FN_MC!AM117="","*",FN_MC!AM117)</f>
        <v>-</v>
      </c>
      <c r="O140" s="136">
        <f>FN_MC!BH117</f>
        <v>0</v>
      </c>
      <c r="P140" s="78"/>
      <c r="Q140" s="120" t="str">
        <f>IF($A$2=1,IF(FN_MC!BJ117="","*",FN_MC!BJ117),IF(FN_MC!BK117="","*",FN_MC!BK117))</f>
        <v>*</v>
      </c>
    </row>
    <row r="141" spans="1:17">
      <c r="A141" s="85" t="str">
        <f>IF(FN_MC!B118="","*",FN_MC!B118)</f>
        <v>*</v>
      </c>
      <c r="B141" s="86" t="str">
        <f>IF(FN_MC!X118="","*",FN_MC!X118)</f>
        <v>*</v>
      </c>
      <c r="C141" s="87" t="str">
        <f>IF(FN_MC!S118="","*",FN_MC!S118)</f>
        <v>-</v>
      </c>
      <c r="D141" s="87" t="str">
        <f>IF(FN_MC!T118="","*",FN_MC!T118)</f>
        <v>-</v>
      </c>
      <c r="E141" s="87" t="str">
        <f>IF(FN_MC!D118="","*",FN_MC!D118)</f>
        <v>*</v>
      </c>
      <c r="F141" s="87" t="str">
        <f>IF(FN_MC!H118="","*",FN_MC!H118)</f>
        <v>*</v>
      </c>
      <c r="G141" s="87" t="str">
        <f>IF(FN_MC!M118="","*",FN_MC!M118)</f>
        <v>-</v>
      </c>
      <c r="H141" s="125" t="str">
        <f>IF(FN_MC!K118="","*",FN_MC!K118)</f>
        <v>*</v>
      </c>
      <c r="I141" s="110" t="str">
        <f>IF(FN_MC!O118="","*",FN_MC!O118)</f>
        <v>*</v>
      </c>
      <c r="J141" s="110" t="str">
        <f>IF(FN_MC!P118="","*",FN_MC!P118)</f>
        <v>*</v>
      </c>
      <c r="K141" s="118" t="str">
        <f>IF(FN_MC!AK118="","*",FN_MC!AK118)</f>
        <v>-</v>
      </c>
      <c r="L141" s="118" t="str">
        <f>IF(FN_MC!AM118="","*",FN_MC!AM118)</f>
        <v>-</v>
      </c>
      <c r="M141" s="118" t="str">
        <f>IF(FN_MC!AP118="","*",FN_MC!AP118)</f>
        <v>-</v>
      </c>
      <c r="N141" s="118" t="str">
        <f>IF(FN_MC!AM118="","*",FN_MC!AM118)</f>
        <v>-</v>
      </c>
      <c r="O141" s="136">
        <f>FN_MC!BH118</f>
        <v>0</v>
      </c>
      <c r="P141" s="78"/>
      <c r="Q141" s="120" t="str">
        <f>IF($A$2=1,IF(FN_MC!BJ118="","*",FN_MC!BJ118),IF(FN_MC!BK118="","*",FN_MC!BK118))</f>
        <v>*</v>
      </c>
    </row>
    <row r="142" spans="1:17">
      <c r="A142" s="85" t="str">
        <f>IF(FN_MC!B119="","*",FN_MC!B119)</f>
        <v>*</v>
      </c>
      <c r="B142" s="86" t="str">
        <f>IF(FN_MC!X119="","*",FN_MC!X119)</f>
        <v>*</v>
      </c>
      <c r="C142" s="87" t="str">
        <f>IF(FN_MC!S119="","*",FN_MC!S119)</f>
        <v>-</v>
      </c>
      <c r="D142" s="87" t="str">
        <f>IF(FN_MC!T119="","*",FN_MC!T119)</f>
        <v>-</v>
      </c>
      <c r="E142" s="87" t="str">
        <f>IF(FN_MC!D119="","*",FN_MC!D119)</f>
        <v>*</v>
      </c>
      <c r="F142" s="87" t="str">
        <f>IF(FN_MC!H119="","*",FN_MC!H119)</f>
        <v>*</v>
      </c>
      <c r="G142" s="87" t="str">
        <f>IF(FN_MC!M119="","*",FN_MC!M119)</f>
        <v>-</v>
      </c>
      <c r="H142" s="125" t="str">
        <f>IF(FN_MC!K119="","*",FN_MC!K119)</f>
        <v>*</v>
      </c>
      <c r="I142" s="110" t="str">
        <f>IF(FN_MC!O119="","*",FN_MC!O119)</f>
        <v>*</v>
      </c>
      <c r="J142" s="110" t="str">
        <f>IF(FN_MC!P119="","*",FN_MC!P119)</f>
        <v>*</v>
      </c>
      <c r="K142" s="118" t="str">
        <f>IF(FN_MC!AK119="","*",FN_MC!AK119)</f>
        <v>-</v>
      </c>
      <c r="L142" s="118" t="str">
        <f>IF(FN_MC!AM119="","*",FN_MC!AM119)</f>
        <v>-</v>
      </c>
      <c r="M142" s="118" t="str">
        <f>IF(FN_MC!AP119="","*",FN_MC!AP119)</f>
        <v>-</v>
      </c>
      <c r="N142" s="118" t="str">
        <f>IF(FN_MC!AM119="","*",FN_MC!AM119)</f>
        <v>-</v>
      </c>
      <c r="O142" s="136">
        <f>FN_MC!BH119</f>
        <v>0</v>
      </c>
      <c r="P142" s="78"/>
      <c r="Q142" s="120" t="str">
        <f>IF($A$2=1,IF(FN_MC!BJ119="","*",FN_MC!BJ119),IF(FN_MC!BK119="","*",FN_MC!BK119))</f>
        <v>*</v>
      </c>
    </row>
    <row r="143" spans="1:17">
      <c r="A143" s="85" t="str">
        <f>IF(FN_MC!B120="","*",FN_MC!B120)</f>
        <v>*</v>
      </c>
      <c r="B143" s="86" t="str">
        <f>IF(FN_MC!X120="","*",FN_MC!X120)</f>
        <v>*</v>
      </c>
      <c r="C143" s="87" t="str">
        <f>IF(FN_MC!S120="","*",FN_MC!S120)</f>
        <v>-</v>
      </c>
      <c r="D143" s="87" t="str">
        <f>IF(FN_MC!T120="","*",FN_MC!T120)</f>
        <v>-</v>
      </c>
      <c r="E143" s="87" t="str">
        <f>IF(FN_MC!D120="","*",FN_MC!D120)</f>
        <v>*</v>
      </c>
      <c r="F143" s="87" t="str">
        <f>IF(FN_MC!H120="","*",FN_MC!H120)</f>
        <v>*</v>
      </c>
      <c r="G143" s="87" t="str">
        <f>IF(FN_MC!M120="","*",FN_MC!M120)</f>
        <v>-</v>
      </c>
      <c r="H143" s="125" t="str">
        <f>IF(FN_MC!K120="","*",FN_MC!K120)</f>
        <v>*</v>
      </c>
      <c r="I143" s="110" t="str">
        <f>IF(FN_MC!O120="","*",FN_MC!O120)</f>
        <v>*</v>
      </c>
      <c r="J143" s="110" t="str">
        <f>IF(FN_MC!P120="","*",FN_MC!P120)</f>
        <v>*</v>
      </c>
      <c r="K143" s="118" t="str">
        <f>IF(FN_MC!AK120="","*",FN_MC!AK120)</f>
        <v>-</v>
      </c>
      <c r="L143" s="118" t="str">
        <f>IF(FN_MC!AM120="","*",FN_MC!AM120)</f>
        <v>-</v>
      </c>
      <c r="M143" s="118" t="str">
        <f>IF(FN_MC!AP120="","*",FN_MC!AP120)</f>
        <v>-</v>
      </c>
      <c r="N143" s="118" t="str">
        <f>IF(FN_MC!AM120="","*",FN_MC!AM120)</f>
        <v>-</v>
      </c>
      <c r="O143" s="136">
        <f>FN_MC!BH120</f>
        <v>0</v>
      </c>
      <c r="P143" s="78"/>
      <c r="Q143" s="120" t="str">
        <f>IF($A$2=1,IF(FN_MC!BJ120="","*",FN_MC!BJ120),IF(FN_MC!BK120="","*",FN_MC!BK120))</f>
        <v>*</v>
      </c>
    </row>
    <row r="144" spans="1:17">
      <c r="A144" s="85" t="str">
        <f>IF(FN_MC!B121="","*",FN_MC!B121)</f>
        <v>*</v>
      </c>
      <c r="B144" s="86" t="str">
        <f>IF(FN_MC!X121="","*",FN_MC!X121)</f>
        <v>*</v>
      </c>
      <c r="C144" s="87" t="str">
        <f>IF(FN_MC!S121="","*",FN_MC!S121)</f>
        <v>-</v>
      </c>
      <c r="D144" s="87" t="str">
        <f>IF(FN_MC!T121="","*",FN_MC!T121)</f>
        <v>-</v>
      </c>
      <c r="E144" s="87" t="str">
        <f>IF(FN_MC!D121="","*",FN_MC!D121)</f>
        <v>*</v>
      </c>
      <c r="F144" s="87" t="str">
        <f>IF(FN_MC!H121="","*",FN_MC!H121)</f>
        <v>*</v>
      </c>
      <c r="G144" s="87" t="str">
        <f>IF(FN_MC!M121="","*",FN_MC!M121)</f>
        <v>-</v>
      </c>
      <c r="H144" s="125" t="str">
        <f>IF(FN_MC!K121="","*",FN_MC!K121)</f>
        <v>*</v>
      </c>
      <c r="I144" s="110" t="str">
        <f>IF(FN_MC!O121="","*",FN_MC!O121)</f>
        <v>*</v>
      </c>
      <c r="J144" s="110" t="str">
        <f>IF(FN_MC!P121="","*",FN_MC!P121)</f>
        <v>*</v>
      </c>
      <c r="K144" s="118" t="str">
        <f>IF(FN_MC!AK121="","*",FN_MC!AK121)</f>
        <v>-</v>
      </c>
      <c r="L144" s="118" t="str">
        <f>IF(FN_MC!AM121="","*",FN_MC!AM121)</f>
        <v>-</v>
      </c>
      <c r="M144" s="118" t="str">
        <f>IF(FN_MC!AP121="","*",FN_MC!AP121)</f>
        <v>-</v>
      </c>
      <c r="N144" s="118" t="str">
        <f>IF(FN_MC!AM121="","*",FN_MC!AM121)</f>
        <v>-</v>
      </c>
      <c r="O144" s="136">
        <f>FN_MC!BH121</f>
        <v>0</v>
      </c>
      <c r="P144" s="78"/>
      <c r="Q144" s="120" t="str">
        <f>IF($A$2=1,IF(FN_MC!BJ121="","*",FN_MC!BJ121),IF(FN_MC!BK121="","*",FN_MC!BK121))</f>
        <v>*</v>
      </c>
    </row>
    <row r="145" spans="1:17">
      <c r="A145" s="85" t="str">
        <f>IF(FN_MC!B122="","*",FN_MC!B122)</f>
        <v>*</v>
      </c>
      <c r="B145" s="86" t="str">
        <f>IF(FN_MC!X122="","*",FN_MC!X122)</f>
        <v>*</v>
      </c>
      <c r="C145" s="87" t="str">
        <f>IF(FN_MC!S122="","*",FN_MC!S122)</f>
        <v>-</v>
      </c>
      <c r="D145" s="87" t="str">
        <f>IF(FN_MC!T122="","*",FN_MC!T122)</f>
        <v>-</v>
      </c>
      <c r="E145" s="87" t="str">
        <f>IF(FN_MC!D122="","*",FN_MC!D122)</f>
        <v>*</v>
      </c>
      <c r="F145" s="87" t="str">
        <f>IF(FN_MC!H122="","*",FN_MC!H122)</f>
        <v>*</v>
      </c>
      <c r="G145" s="87" t="str">
        <f>IF(FN_MC!M122="","*",FN_MC!M122)</f>
        <v>-</v>
      </c>
      <c r="H145" s="125" t="str">
        <f>IF(FN_MC!K122="","*",FN_MC!K122)</f>
        <v>*</v>
      </c>
      <c r="I145" s="110" t="str">
        <f>IF(FN_MC!O122="","*",FN_MC!O122)</f>
        <v>*</v>
      </c>
      <c r="J145" s="110" t="str">
        <f>IF(FN_MC!P122="","*",FN_MC!P122)</f>
        <v>*</v>
      </c>
      <c r="K145" s="118" t="str">
        <f>IF(FN_MC!AK122="","*",FN_MC!AK122)</f>
        <v>-</v>
      </c>
      <c r="L145" s="118" t="str">
        <f>IF(FN_MC!AM122="","*",FN_MC!AM122)</f>
        <v>-</v>
      </c>
      <c r="M145" s="118" t="str">
        <f>IF(FN_MC!AP122="","*",FN_MC!AP122)</f>
        <v>-</v>
      </c>
      <c r="N145" s="118" t="str">
        <f>IF(FN_MC!AM122="","*",FN_MC!AM122)</f>
        <v>-</v>
      </c>
      <c r="O145" s="136">
        <f>FN_MC!BH122</f>
        <v>0</v>
      </c>
      <c r="P145" s="78"/>
      <c r="Q145" s="120" t="str">
        <f>IF($A$2=1,IF(FN_MC!BJ122="","*",FN_MC!BJ122),IF(FN_MC!BK122="","*",FN_MC!BK122))</f>
        <v>*</v>
      </c>
    </row>
    <row r="146" spans="1:17">
      <c r="A146" s="85" t="str">
        <f>IF(FN_MC!B123="","*",FN_MC!B123)</f>
        <v>*</v>
      </c>
      <c r="B146" s="86" t="str">
        <f>IF(FN_MC!X123="","*",FN_MC!X123)</f>
        <v>*</v>
      </c>
      <c r="C146" s="87" t="str">
        <f>IF(FN_MC!S123="","*",FN_MC!S123)</f>
        <v>-</v>
      </c>
      <c r="D146" s="87" t="str">
        <f>IF(FN_MC!T123="","*",FN_MC!T123)</f>
        <v>-</v>
      </c>
      <c r="E146" s="87" t="str">
        <f>IF(FN_MC!D123="","*",FN_MC!D123)</f>
        <v>*</v>
      </c>
      <c r="F146" s="87" t="str">
        <f>IF(FN_MC!H123="","*",FN_MC!H123)</f>
        <v>*</v>
      </c>
      <c r="G146" s="87" t="str">
        <f>IF(FN_MC!M123="","*",FN_MC!M123)</f>
        <v>-</v>
      </c>
      <c r="H146" s="125" t="str">
        <f>IF(FN_MC!K123="","*",FN_MC!K123)</f>
        <v>*</v>
      </c>
      <c r="I146" s="110" t="str">
        <f>IF(FN_MC!O123="","*",FN_MC!O123)</f>
        <v>*</v>
      </c>
      <c r="J146" s="110" t="str">
        <f>IF(FN_MC!P123="","*",FN_MC!P123)</f>
        <v>*</v>
      </c>
      <c r="K146" s="118" t="str">
        <f>IF(FN_MC!AK123="","*",FN_MC!AK123)</f>
        <v>-</v>
      </c>
      <c r="L146" s="118" t="str">
        <f>IF(FN_MC!AM123="","*",FN_MC!AM123)</f>
        <v>-</v>
      </c>
      <c r="M146" s="118" t="str">
        <f>IF(FN_MC!AP123="","*",FN_MC!AP123)</f>
        <v>-</v>
      </c>
      <c r="N146" s="118" t="str">
        <f>IF(FN_MC!AM123="","*",FN_MC!AM123)</f>
        <v>-</v>
      </c>
      <c r="O146" s="136">
        <f>FN_MC!BH123</f>
        <v>0</v>
      </c>
      <c r="P146" s="78"/>
      <c r="Q146" s="120" t="str">
        <f>IF($A$2=1,IF(FN_MC!BJ123="","*",FN_MC!BJ123),IF(FN_MC!BK123="","*",FN_MC!BK123))</f>
        <v>*</v>
      </c>
    </row>
    <row r="147" spans="1:17">
      <c r="A147" s="85" t="str">
        <f>IF(FN_MC!B124="","*",FN_MC!B124)</f>
        <v>*</v>
      </c>
      <c r="B147" s="86" t="str">
        <f>IF(FN_MC!X124="","*",FN_MC!X124)</f>
        <v>*</v>
      </c>
      <c r="C147" s="87" t="str">
        <f>IF(FN_MC!S124="","*",FN_MC!S124)</f>
        <v>-</v>
      </c>
      <c r="D147" s="87" t="str">
        <f>IF(FN_MC!T124="","*",FN_MC!T124)</f>
        <v>-</v>
      </c>
      <c r="E147" s="87" t="str">
        <f>IF(FN_MC!D124="","*",FN_MC!D124)</f>
        <v>*</v>
      </c>
      <c r="F147" s="87" t="str">
        <f>IF(FN_MC!H124="","*",FN_MC!H124)</f>
        <v>*</v>
      </c>
      <c r="G147" s="87" t="str">
        <f>IF(FN_MC!M124="","*",FN_MC!M124)</f>
        <v>-</v>
      </c>
      <c r="H147" s="125" t="str">
        <f>IF(FN_MC!K124="","*",FN_MC!K124)</f>
        <v>*</v>
      </c>
      <c r="I147" s="110" t="str">
        <f>IF(FN_MC!O124="","*",FN_MC!O124)</f>
        <v>*</v>
      </c>
      <c r="J147" s="110" t="str">
        <f>IF(FN_MC!P124="","*",FN_MC!P124)</f>
        <v>*</v>
      </c>
      <c r="K147" s="118" t="str">
        <f>IF(FN_MC!AK124="","*",FN_MC!AK124)</f>
        <v>-</v>
      </c>
      <c r="L147" s="118" t="str">
        <f>IF(FN_MC!AM124="","*",FN_MC!AM124)</f>
        <v>-</v>
      </c>
      <c r="M147" s="118" t="str">
        <f>IF(FN_MC!AP124="","*",FN_MC!AP124)</f>
        <v>-</v>
      </c>
      <c r="N147" s="118" t="str">
        <f>IF(FN_MC!AM124="","*",FN_MC!AM124)</f>
        <v>-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>
      <c r="A148" s="85" t="str">
        <f>IF(FN_MC!B125="","*",FN_MC!B125)</f>
        <v>*</v>
      </c>
      <c r="B148" s="86" t="str">
        <f>IF(FN_MC!X125="","*",FN_MC!X125)</f>
        <v>*</v>
      </c>
      <c r="C148" s="87" t="str">
        <f>IF(FN_MC!S125="","*",FN_MC!S125)</f>
        <v>-</v>
      </c>
      <c r="D148" s="87" t="str">
        <f>IF(FN_MC!T125="","*",FN_MC!T125)</f>
        <v>-</v>
      </c>
      <c r="E148" s="87" t="str">
        <f>IF(FN_MC!D125="","*",FN_MC!D125)</f>
        <v>*</v>
      </c>
      <c r="F148" s="87" t="str">
        <f>IF(FN_MC!H125="","*",FN_MC!H125)</f>
        <v>*</v>
      </c>
      <c r="G148" s="87" t="str">
        <f>IF(FN_MC!M125="","*",FN_MC!M125)</f>
        <v>-</v>
      </c>
      <c r="H148" s="125" t="str">
        <f>IF(FN_MC!K125="","*",FN_MC!K125)</f>
        <v>*</v>
      </c>
      <c r="I148" s="110" t="str">
        <f>IF(FN_MC!O125="","*",FN_MC!O125)</f>
        <v>*</v>
      </c>
      <c r="J148" s="110" t="str">
        <f>IF(FN_MC!P125="","*",FN_MC!P125)</f>
        <v>*</v>
      </c>
      <c r="K148" s="118" t="str">
        <f>IF(FN_MC!AK125="","*",FN_MC!AK125)</f>
        <v>-</v>
      </c>
      <c r="L148" s="118" t="str">
        <f>IF(FN_MC!AM125="","*",FN_MC!AM125)</f>
        <v>-</v>
      </c>
      <c r="M148" s="118" t="str">
        <f>IF(FN_MC!AP125="","*",FN_MC!AP125)</f>
        <v>-</v>
      </c>
      <c r="N148" s="118" t="str">
        <f>IF(FN_MC!AM125="","*",FN_MC!AM125)</f>
        <v>-</v>
      </c>
      <c r="O148" s="136">
        <f>FN_MC!BH125</f>
        <v>0</v>
      </c>
      <c r="P148" s="78"/>
      <c r="Q148" s="120" t="str">
        <f>IF($A$2=1,IF(FN_MC!BJ125="","*",FN_MC!BJ125),IF(FN_MC!BK125="","*",FN_MC!BK125))</f>
        <v>*</v>
      </c>
    </row>
    <row r="149" spans="1:17">
      <c r="A149" s="85" t="str">
        <f>IF(FN_MC!B126="","*",FN_MC!B126)</f>
        <v>*</v>
      </c>
      <c r="B149" s="86" t="str">
        <f>IF(FN_MC!X126="","*",FN_MC!X126)</f>
        <v>*</v>
      </c>
      <c r="C149" s="87" t="str">
        <f>IF(FN_MC!S126="","*",FN_MC!S126)</f>
        <v>-</v>
      </c>
      <c r="D149" s="87" t="str">
        <f>IF(FN_MC!T126="","*",FN_MC!T126)</f>
        <v>-</v>
      </c>
      <c r="E149" s="87" t="str">
        <f>IF(FN_MC!D126="","*",FN_MC!D126)</f>
        <v>*</v>
      </c>
      <c r="F149" s="87" t="str">
        <f>IF(FN_MC!H126="","*",FN_MC!H126)</f>
        <v>*</v>
      </c>
      <c r="G149" s="87" t="str">
        <f>IF(FN_MC!M126="","*",FN_MC!M126)</f>
        <v>-</v>
      </c>
      <c r="H149" s="125" t="str">
        <f>IF(FN_MC!K126="","*",FN_MC!K126)</f>
        <v>*</v>
      </c>
      <c r="I149" s="110" t="str">
        <f>IF(FN_MC!O126="","*",FN_MC!O126)</f>
        <v>*</v>
      </c>
      <c r="J149" s="110" t="str">
        <f>IF(FN_MC!P126="","*",FN_MC!P126)</f>
        <v>*</v>
      </c>
      <c r="K149" s="118" t="str">
        <f>IF(FN_MC!AK126="","*",FN_MC!AK126)</f>
        <v>-</v>
      </c>
      <c r="L149" s="118" t="str">
        <f>IF(FN_MC!AM126="","*",FN_MC!AM126)</f>
        <v>-</v>
      </c>
      <c r="M149" s="118" t="str">
        <f>IF(FN_MC!AP126="","*",FN_MC!AP126)</f>
        <v>-</v>
      </c>
      <c r="N149" s="118" t="str">
        <f>IF(FN_MC!AM126="","*",FN_MC!AM126)</f>
        <v>-</v>
      </c>
      <c r="O149" s="136">
        <f>FN_MC!BH126</f>
        <v>0</v>
      </c>
      <c r="P149" s="78"/>
      <c r="Q149" s="120" t="str">
        <f>IF($A$2=1,IF(FN_MC!BJ126="","*",FN_MC!BJ126),IF(FN_MC!BK126="","*",FN_MC!BK126))</f>
        <v>*</v>
      </c>
    </row>
    <row r="150" spans="1:17">
      <c r="A150" s="85" t="str">
        <f>IF(FN_MC!B127="","*",FN_MC!B127)</f>
        <v>*</v>
      </c>
      <c r="B150" s="86" t="str">
        <f>IF(FN_MC!X127="","*",FN_MC!X127)</f>
        <v>*</v>
      </c>
      <c r="C150" s="87" t="str">
        <f>IF(FN_MC!S127="","*",FN_MC!S127)</f>
        <v>-</v>
      </c>
      <c r="D150" s="87" t="str">
        <f>IF(FN_MC!T127="","*",FN_MC!T127)</f>
        <v>-</v>
      </c>
      <c r="E150" s="87" t="str">
        <f>IF(FN_MC!D127="","*",FN_MC!D127)</f>
        <v>*</v>
      </c>
      <c r="F150" s="87" t="str">
        <f>IF(FN_MC!H127="","*",FN_MC!H127)</f>
        <v>*</v>
      </c>
      <c r="G150" s="87" t="str">
        <f>IF(FN_MC!M127="","*",FN_MC!M127)</f>
        <v>-</v>
      </c>
      <c r="H150" s="125" t="str">
        <f>IF(FN_MC!K127="","*",FN_MC!K127)</f>
        <v>*</v>
      </c>
      <c r="I150" s="110" t="str">
        <f>IF(FN_MC!O127="","*",FN_MC!O127)</f>
        <v>*</v>
      </c>
      <c r="J150" s="110" t="str">
        <f>IF(FN_MC!P127="","*",FN_MC!P127)</f>
        <v>*</v>
      </c>
      <c r="K150" s="118" t="str">
        <f>IF(FN_MC!AK127="","*",FN_MC!AK127)</f>
        <v>-</v>
      </c>
      <c r="L150" s="118" t="str">
        <f>IF(FN_MC!AM127="","*",FN_MC!AM127)</f>
        <v>-</v>
      </c>
      <c r="M150" s="118" t="str">
        <f>IF(FN_MC!AP127="","*",FN_MC!AP127)</f>
        <v>-</v>
      </c>
      <c r="N150" s="118" t="str">
        <f>IF(FN_MC!AM127="","*",FN_MC!AM127)</f>
        <v>-</v>
      </c>
      <c r="O150" s="136">
        <f>FN_MC!BH127</f>
        <v>0</v>
      </c>
      <c r="P150" s="78"/>
      <c r="Q150" s="120" t="str">
        <f>IF($A$2=1,IF(FN_MC!BJ127="","*",FN_MC!BJ127),IF(FN_MC!BK127="","*",FN_MC!BK127))</f>
        <v>*</v>
      </c>
    </row>
    <row r="151" spans="1:17">
      <c r="A151" s="85" t="str">
        <f>IF(FN_MC!B128="","*",FN_MC!B128)</f>
        <v>*</v>
      </c>
      <c r="B151" s="86" t="str">
        <f>IF(FN_MC!X128="","*",FN_MC!X128)</f>
        <v>*</v>
      </c>
      <c r="C151" s="87" t="str">
        <f>IF(FN_MC!S128="","*",FN_MC!S128)</f>
        <v>-</v>
      </c>
      <c r="D151" s="87" t="str">
        <f>IF(FN_MC!T128="","*",FN_MC!T128)</f>
        <v>-</v>
      </c>
      <c r="E151" s="87" t="str">
        <f>IF(FN_MC!D128="","*",FN_MC!D128)</f>
        <v>*</v>
      </c>
      <c r="F151" s="87" t="str">
        <f>IF(FN_MC!H128="","*",FN_MC!H128)</f>
        <v>*</v>
      </c>
      <c r="G151" s="87" t="str">
        <f>IF(FN_MC!M128="","*",FN_MC!M128)</f>
        <v>-</v>
      </c>
      <c r="H151" s="125" t="str">
        <f>IF(FN_MC!K128="","*",FN_MC!K128)</f>
        <v>*</v>
      </c>
      <c r="I151" s="110" t="str">
        <f>IF(FN_MC!O128="","*",FN_MC!O128)</f>
        <v>*</v>
      </c>
      <c r="J151" s="110" t="str">
        <f>IF(FN_MC!P128="","*",FN_MC!P128)</f>
        <v>*</v>
      </c>
      <c r="K151" s="118" t="str">
        <f>IF(FN_MC!AK128="","*",FN_MC!AK128)</f>
        <v>-</v>
      </c>
      <c r="L151" s="118" t="str">
        <f>IF(FN_MC!AM128="","*",FN_MC!AM128)</f>
        <v>-</v>
      </c>
      <c r="M151" s="118" t="str">
        <f>IF(FN_MC!AP128="","*",FN_MC!AP128)</f>
        <v>-</v>
      </c>
      <c r="N151" s="118" t="str">
        <f>IF(FN_MC!AM128="","*",FN_MC!AM128)</f>
        <v>-</v>
      </c>
      <c r="O151" s="136">
        <f>FN_MC!BH128</f>
        <v>0</v>
      </c>
      <c r="P151" s="78"/>
      <c r="Q151" s="120" t="str">
        <f>IF($A$2=1,IF(FN_MC!BJ128="","*",FN_MC!BJ128),IF(FN_MC!BK128="","*",FN_MC!BK128))</f>
        <v>*</v>
      </c>
    </row>
    <row r="152" spans="1:17">
      <c r="A152" s="85" t="str">
        <f>IF(FN_MC!B129="","*",FN_MC!B129)</f>
        <v>*</v>
      </c>
      <c r="B152" s="86" t="str">
        <f>IF(FN_MC!X129="","*",FN_MC!X129)</f>
        <v>*</v>
      </c>
      <c r="C152" s="87" t="str">
        <f>IF(FN_MC!S129="","*",FN_MC!S129)</f>
        <v>-</v>
      </c>
      <c r="D152" s="87" t="str">
        <f>IF(FN_MC!T129="","*",FN_MC!T129)</f>
        <v>-</v>
      </c>
      <c r="E152" s="87" t="str">
        <f>IF(FN_MC!D129="","*",FN_MC!D129)</f>
        <v>*</v>
      </c>
      <c r="F152" s="87" t="str">
        <f>IF(FN_MC!H129="","*",FN_MC!H129)</f>
        <v>*</v>
      </c>
      <c r="G152" s="87" t="str">
        <f>IF(FN_MC!M129="","*",FN_MC!M129)</f>
        <v>-</v>
      </c>
      <c r="H152" s="125" t="str">
        <f>IF(FN_MC!K129="","*",FN_MC!K129)</f>
        <v>*</v>
      </c>
      <c r="I152" s="110" t="str">
        <f>IF(FN_MC!O129="","*",FN_MC!O129)</f>
        <v>*</v>
      </c>
      <c r="J152" s="110" t="str">
        <f>IF(FN_MC!P129="","*",FN_MC!P129)</f>
        <v>*</v>
      </c>
      <c r="K152" s="118" t="str">
        <f>IF(FN_MC!AK129="","*",FN_MC!AK129)</f>
        <v>-</v>
      </c>
      <c r="L152" s="118" t="str">
        <f>IF(FN_MC!AM129="","*",FN_MC!AM129)</f>
        <v>-</v>
      </c>
      <c r="M152" s="118" t="str">
        <f>IF(FN_MC!AP129="","*",FN_MC!AP129)</f>
        <v>-</v>
      </c>
      <c r="N152" s="118" t="str">
        <f>IF(FN_MC!AM129="","*",FN_MC!AM129)</f>
        <v>-</v>
      </c>
      <c r="O152" s="136">
        <f>FN_MC!BH129</f>
        <v>0</v>
      </c>
      <c r="P152" s="78"/>
      <c r="Q152" s="120" t="str">
        <f>IF($A$2=1,IF(FN_MC!BJ129="","*",FN_MC!BJ129),IF(FN_MC!BK129="","*",FN_MC!BK129))</f>
        <v>*</v>
      </c>
    </row>
    <row r="153" spans="1:17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>
      <c r="A155" s="85" t="str">
        <f>IF(FN_MC!B132="","*",FN_MC!B132)</f>
        <v>*</v>
      </c>
      <c r="B155" s="86" t="str">
        <f>IF(FN_MC!X132="","*",FN_MC!X132)</f>
        <v>*</v>
      </c>
      <c r="C155" s="87" t="str">
        <f>IF(FN_MC!S132="","*",FN_MC!S132)</f>
        <v>-</v>
      </c>
      <c r="D155" s="87" t="str">
        <f>IF(FN_MC!T132="","*",FN_MC!T132)</f>
        <v>-</v>
      </c>
      <c r="E155" s="87" t="str">
        <f>IF(FN_MC!D132="","*",FN_MC!D132)</f>
        <v>*</v>
      </c>
      <c r="F155" s="87" t="str">
        <f>IF(FN_MC!H132="","*",FN_MC!H132)</f>
        <v>*</v>
      </c>
      <c r="G155" s="87" t="str">
        <f>IF(FN_MC!M132="","*",FN_MC!M132)</f>
        <v>-</v>
      </c>
      <c r="H155" s="125" t="str">
        <f>IF(FN_MC!K132="","*",FN_MC!K132)</f>
        <v>*</v>
      </c>
      <c r="I155" s="110" t="str">
        <f>IF(FN_MC!O132="","*",FN_MC!O132)</f>
        <v>*</v>
      </c>
      <c r="J155" s="110" t="str">
        <f>IF(FN_MC!P132="","*",FN_MC!P132)</f>
        <v>*</v>
      </c>
      <c r="K155" s="118" t="str">
        <f>IF(FN_MC!AK132="","*",FN_MC!AK132)</f>
        <v>-</v>
      </c>
      <c r="L155" s="118" t="str">
        <f>IF(FN_MC!AM132="","*",FN_MC!AM132)</f>
        <v>-</v>
      </c>
      <c r="M155" s="118" t="str">
        <f>IF(FN_MC!AP132="","*",FN_MC!AP132)</f>
        <v>-</v>
      </c>
      <c r="N155" s="118" t="str">
        <f>IF(FN_MC!AM132="","*",FN_MC!AM132)</f>
        <v>-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>
      <c r="A156" s="85" t="str">
        <f>IF(FN_MC!B133="","*",FN_MC!B133)</f>
        <v>*</v>
      </c>
      <c r="B156" s="86" t="str">
        <f>IF(FN_MC!X133="","*",FN_MC!X133)</f>
        <v>*</v>
      </c>
      <c r="C156" s="87" t="str">
        <f>IF(FN_MC!S133="","*",FN_MC!S133)</f>
        <v>-</v>
      </c>
      <c r="D156" s="87" t="str">
        <f>IF(FN_MC!T133="","*",FN_MC!T133)</f>
        <v>-</v>
      </c>
      <c r="E156" s="87" t="str">
        <f>IF(FN_MC!D133="","*",FN_MC!D133)</f>
        <v>*</v>
      </c>
      <c r="F156" s="87" t="str">
        <f>IF(FN_MC!H133="","*",FN_MC!H133)</f>
        <v>*</v>
      </c>
      <c r="G156" s="87" t="str">
        <f>IF(FN_MC!M133="","*",FN_MC!M133)</f>
        <v>-</v>
      </c>
      <c r="H156" s="125" t="str">
        <f>IF(FN_MC!K133="","*",FN_MC!K133)</f>
        <v>*</v>
      </c>
      <c r="I156" s="110" t="str">
        <f>IF(FN_MC!O133="","*",FN_MC!O133)</f>
        <v>*</v>
      </c>
      <c r="J156" s="110" t="str">
        <f>IF(FN_MC!P133="","*",FN_MC!P133)</f>
        <v>*</v>
      </c>
      <c r="K156" s="118" t="str">
        <f>IF(FN_MC!AK133="","*",FN_MC!AK133)</f>
        <v>-</v>
      </c>
      <c r="L156" s="118" t="str">
        <f>IF(FN_MC!AM133="","*",FN_MC!AM133)</f>
        <v>-</v>
      </c>
      <c r="M156" s="118" t="str">
        <f>IF(FN_MC!AP133="","*",FN_MC!AP133)</f>
        <v>-</v>
      </c>
      <c r="N156" s="118" t="str">
        <f>IF(FN_MC!AM133="","*",FN_MC!AM133)</f>
        <v>-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>
      <c r="A158" s="85" t="str">
        <f>IF(FN_MC!B135="","*",FN_MC!B135)</f>
        <v>*</v>
      </c>
      <c r="B158" s="86" t="str">
        <f>IF(FN_MC!X135="","*",FN_MC!X135)</f>
        <v>*</v>
      </c>
      <c r="C158" s="87" t="str">
        <f>IF(FN_MC!S135="","*",FN_MC!S135)</f>
        <v>-</v>
      </c>
      <c r="D158" s="87" t="str">
        <f>IF(FN_MC!T135="","*",FN_MC!T135)</f>
        <v>-</v>
      </c>
      <c r="E158" s="87" t="str">
        <f>IF(FN_MC!D135="","*",FN_MC!D135)</f>
        <v>*</v>
      </c>
      <c r="F158" s="87" t="str">
        <f>IF(FN_MC!H135="","*",FN_MC!H135)</f>
        <v>*</v>
      </c>
      <c r="G158" s="87" t="str">
        <f>IF(FN_MC!M135="","*",FN_MC!M135)</f>
        <v>-</v>
      </c>
      <c r="H158" s="125" t="str">
        <f>IF(FN_MC!K135="","*",FN_MC!K135)</f>
        <v>*</v>
      </c>
      <c r="I158" s="110" t="str">
        <f>IF(FN_MC!O135="","*",FN_MC!O135)</f>
        <v>*</v>
      </c>
      <c r="J158" s="110" t="str">
        <f>IF(FN_MC!P135="","*",FN_MC!P135)</f>
        <v>*</v>
      </c>
      <c r="K158" s="118" t="str">
        <f>IF(FN_MC!AK135="","*",FN_MC!AK135)</f>
        <v>-</v>
      </c>
      <c r="L158" s="118" t="str">
        <f>IF(FN_MC!AM135="","*",FN_MC!AM135)</f>
        <v>-</v>
      </c>
      <c r="M158" s="118" t="str">
        <f>IF(FN_MC!AP135="","*",FN_MC!AP135)</f>
        <v>-</v>
      </c>
      <c r="N158" s="118" t="str">
        <f>IF(FN_MC!AM135="","*",FN_MC!AM135)</f>
        <v>-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*</v>
      </c>
      <c r="D802" s="87" t="str">
        <f>IF(FN_MC!T779="","*",FN_MC!T779)</f>
        <v>*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*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*</v>
      </c>
      <c r="L802" s="118" t="str">
        <f>IF(FN_MC!AM779="","*",FN_MC!AM779)</f>
        <v>*</v>
      </c>
      <c r="M802" s="118" t="str">
        <f>IF(FN_MC!AP779="","*",FN_MC!AP779)</f>
        <v>*</v>
      </c>
      <c r="N802" s="118" t="str">
        <f>IF(FN_MC!AM779="","*",FN_MC!AM779)</f>
        <v>*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2026-02-11T13:37:45Z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